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people.ey.com/personal/manuel_del-bianco_it_ey_com/Documents/Desktop/"/>
    </mc:Choice>
  </mc:AlternateContent>
  <xr:revisionPtr revIDLastSave="105" documentId="8_{2BBF4153-1FA7-4D7C-9E59-7DFC36709EC1}" xr6:coauthVersionLast="47" xr6:coauthVersionMax="47" xr10:uidLastSave="{B2913166-D361-414D-A905-7A677C83053C}"/>
  <bookViews>
    <workbookView xWindow="-108" yWindow="-108" windowWidth="23256" windowHeight="12576" firstSheet="1" activeTab="1" xr2:uid="{00000000-000D-0000-FFFF-FFFF00000000}"/>
  </bookViews>
  <sheets>
    <sheet name="Report Qualitativa Procedur (2)" sheetId="32" state="hidden" r:id="rId1"/>
    <sheet name="Elenco delle operazioni " sheetId="46" r:id="rId2"/>
    <sheet name="APPUNTI" sheetId="35" state="hidden" r:id="rId3"/>
    <sheet name="PN FAMI 21-27 sintetico" sheetId="41" state="hidden" r:id="rId4"/>
    <sheet name="elenco codici province" sheetId="36" state="hidden" r:id="rId5"/>
  </sheets>
  <definedNames>
    <definedName name="_xlnm._FilterDatabase" localSheetId="4" hidden="1">'elenco codici province'!$B$1:$F$111</definedName>
    <definedName name="_xlnm._FilterDatabase" localSheetId="1" hidden="1">'Elenco delle operazioni '!$A$3:$N$154</definedName>
    <definedName name="_xlnm._FilterDatabase" localSheetId="3" hidden="1">'PN FAMI 21-27 sintetico'!$B$2:$AC$66</definedName>
    <definedName name="A" localSheetId="3">'PN FAMI 21-27 sintetico'!$D$3</definedName>
    <definedName name="_xlnm.Print_Area" localSheetId="3">'PN FAMI 21-27 sintetico'!$B$1:$X$75</definedName>
    <definedName name="_xlnm.Print_Titles" localSheetId="3">'PN FAMI 21-27 sintetico'!$2:$2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9" i="41" l="1"/>
  <c r="N97" i="41"/>
  <c r="AB88" i="41"/>
  <c r="P88" i="41"/>
  <c r="O88" i="41"/>
  <c r="M88" i="41"/>
  <c r="AB85" i="41"/>
  <c r="P85" i="41"/>
  <c r="M85" i="41"/>
  <c r="AB84" i="41"/>
  <c r="P84" i="41"/>
  <c r="M84" i="41"/>
  <c r="AB83" i="41"/>
  <c r="P83" i="41"/>
  <c r="M83" i="41"/>
  <c r="AB82" i="41"/>
  <c r="P82" i="41"/>
  <c r="M82" i="41"/>
  <c r="AB81" i="41"/>
  <c r="P81" i="41"/>
  <c r="M81" i="41"/>
  <c r="H78" i="41"/>
  <c r="H77" i="41"/>
  <c r="H79" i="41"/>
  <c r="AA65" i="41"/>
  <c r="AA64" i="41"/>
  <c r="AA63" i="41"/>
  <c r="AA62" i="41"/>
  <c r="X62" i="41" a="1"/>
  <c r="X62" i="41"/>
  <c r="W62" i="41"/>
  <c r="O62" i="41"/>
  <c r="N62" i="41"/>
  <c r="G62" i="41"/>
  <c r="H62" i="41"/>
  <c r="I62" i="41"/>
  <c r="AA61" i="41"/>
  <c r="G61" i="41"/>
  <c r="AA60" i="41"/>
  <c r="G60" i="41"/>
  <c r="AA59" i="41"/>
  <c r="G59" i="41"/>
  <c r="AA58" i="41"/>
  <c r="G58" i="41"/>
  <c r="V57" i="41"/>
  <c r="AA57" i="41"/>
  <c r="Q57" i="41"/>
  <c r="G57" i="41"/>
  <c r="AA56" i="41"/>
  <c r="G56" i="41"/>
  <c r="AA55" i="41"/>
  <c r="Q55" i="41"/>
  <c r="G55" i="41"/>
  <c r="AA54" i="41"/>
  <c r="O54" i="41"/>
  <c r="N54" i="41"/>
  <c r="L54" i="41"/>
  <c r="G54" i="41"/>
  <c r="AA53" i="41"/>
  <c r="G53" i="41"/>
  <c r="AA52" i="41"/>
  <c r="AA51" i="41"/>
  <c r="AA50" i="41"/>
  <c r="G50" i="41"/>
  <c r="AA49" i="41"/>
  <c r="AA48" i="41"/>
  <c r="G48" i="41"/>
  <c r="AA47" i="41"/>
  <c r="G47" i="41"/>
  <c r="AA46" i="41"/>
  <c r="AA45" i="41"/>
  <c r="G45" i="41"/>
  <c r="AA44" i="41"/>
  <c r="G44" i="41"/>
  <c r="AA43" i="41"/>
  <c r="G43" i="41"/>
  <c r="AA42" i="41"/>
  <c r="G42" i="41"/>
  <c r="AA41" i="41"/>
  <c r="G41" i="41"/>
  <c r="AA40" i="41"/>
  <c r="G40" i="41"/>
  <c r="AA39" i="41"/>
  <c r="G39" i="41"/>
  <c r="AA38" i="41"/>
  <c r="G38" i="41"/>
  <c r="AA37" i="41"/>
  <c r="G37" i="41"/>
  <c r="AA36" i="41"/>
  <c r="G36" i="41"/>
  <c r="AA35" i="41"/>
  <c r="AA34" i="41"/>
  <c r="AA33" i="41"/>
  <c r="G33" i="41"/>
  <c r="AA32" i="41"/>
  <c r="G32" i="41"/>
  <c r="AA31" i="41"/>
  <c r="AA30" i="41"/>
  <c r="AA29" i="41"/>
  <c r="G29" i="41"/>
  <c r="AA28" i="41"/>
  <c r="AA27" i="41"/>
  <c r="AA26" i="41"/>
  <c r="AA25" i="41"/>
  <c r="L25" i="41"/>
  <c r="G25" i="41"/>
  <c r="K25" i="41"/>
  <c r="AA24" i="41"/>
  <c r="AA23" i="41"/>
  <c r="AA22" i="41"/>
  <c r="AA21" i="41"/>
  <c r="AA20" i="41"/>
  <c r="AA19" i="41"/>
  <c r="AA18" i="41"/>
  <c r="W18" i="41"/>
  <c r="O18" i="41"/>
  <c r="N18" i="41"/>
  <c r="L18" i="41"/>
  <c r="G18" i="41"/>
  <c r="AA17" i="41"/>
  <c r="G17" i="41"/>
  <c r="K17" i="41"/>
  <c r="AA16" i="41"/>
  <c r="AA15" i="41"/>
  <c r="G15" i="41"/>
  <c r="AA14" i="41"/>
  <c r="G14" i="41"/>
  <c r="AA13" i="41"/>
  <c r="AA12" i="41"/>
  <c r="G12" i="41"/>
  <c r="AA11" i="41"/>
  <c r="G11" i="41"/>
  <c r="K11" i="41"/>
  <c r="AA10" i="41"/>
  <c r="AA9" i="41"/>
  <c r="AA8" i="41"/>
  <c r="G8" i="41"/>
  <c r="AA7" i="41"/>
  <c r="G6" i="41"/>
  <c r="AA5" i="41"/>
  <c r="F5" i="41"/>
  <c r="L5" i="41"/>
  <c r="AA4" i="41"/>
  <c r="G4" i="41"/>
  <c r="K4" i="41"/>
  <c r="AA3" i="41"/>
  <c r="W3" i="41"/>
  <c r="G3" i="41"/>
  <c r="H54" i="41"/>
  <c r="X54" i="41"/>
  <c r="X18" i="41"/>
  <c r="H18" i="41"/>
  <c r="W54" i="41"/>
  <c r="W66" i="41"/>
  <c r="O3" i="41"/>
  <c r="O64" i="41"/>
  <c r="N3" i="41"/>
  <c r="N64" i="41"/>
  <c r="G5" i="41"/>
  <c r="H3" i="41"/>
  <c r="V66" i="41"/>
  <c r="V75" i="41"/>
  <c r="W75" i="41"/>
  <c r="H64" i="41"/>
  <c r="H65" i="41"/>
  <c r="X3" i="41"/>
  <c r="W73" i="41"/>
  <c r="W72" i="41"/>
  <c r="W69" i="41"/>
  <c r="W70" i="41"/>
  <c r="AA66" i="41"/>
  <c r="W74" i="41"/>
  <c r="W71" i="41"/>
  <c r="N65" i="41"/>
  <c r="H66" i="41"/>
  <c r="H80" i="41"/>
  <c r="I54" i="41"/>
  <c r="I18" i="41"/>
  <c r="I3" i="41"/>
  <c r="N66" i="41"/>
  <c r="O65" i="41"/>
  <c r="O66" i="41"/>
  <c r="X66" i="41"/>
  <c r="X65" i="4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<sst xmlns="http://schemas.openxmlformats.org/spreadsheetml/2006/main" count="2569" uniqueCount="1417">
  <si>
    <t>ANAGRAFICA DI PROGETTO</t>
  </si>
  <si>
    <t>Sezione qualitativa e procedurale</t>
  </si>
  <si>
    <t>Rispetto tempistiche progetto</t>
  </si>
  <si>
    <t>Codice progetto</t>
  </si>
  <si>
    <t xml:space="preserve">Data monitoraggio </t>
  </si>
  <si>
    <t>Obiettivo Specifico</t>
  </si>
  <si>
    <r>
      <t xml:space="preserve">Misura di attuazione 
</t>
    </r>
    <r>
      <rPr>
        <sz val="10"/>
        <rFont val="Calibri"/>
        <family val="2"/>
      </rPr>
      <t>(Regolamento FAMI 2021/1147, Allegato II)</t>
    </r>
  </si>
  <si>
    <r>
      <t xml:space="preserve">Ambito di applicazione del sostegno 
</t>
    </r>
    <r>
      <rPr>
        <sz val="10"/>
        <rFont val="Calibri"/>
        <family val="2"/>
      </rPr>
      <t>(Regolamento FAMI 2021/1147, Allegato III)</t>
    </r>
  </si>
  <si>
    <r>
      <t xml:space="preserve">Tipologia di intervento I - Campo d'intervento 
</t>
    </r>
    <r>
      <rPr>
        <sz val="10"/>
        <rFont val="Calibri"/>
        <family val="2"/>
      </rPr>
      <t>(Regolamento FAMI 2021/1147, Allegato VI, Tabella 1)</t>
    </r>
  </si>
  <si>
    <r>
      <t xml:space="preserve">Tipologia di intervento II - Tipologia di azione 
</t>
    </r>
    <r>
      <rPr>
        <sz val="10"/>
        <rFont val="Calibri"/>
        <family val="2"/>
      </rPr>
      <t>(Regolamento FAMI 2021/1147, Allegato VI, Tabella 2)</t>
    </r>
  </si>
  <si>
    <r>
      <t xml:space="preserve">Tipologia di intervento III - Attuazione 
</t>
    </r>
    <r>
      <rPr>
        <sz val="10"/>
        <rFont val="Calibri"/>
        <family val="2"/>
      </rPr>
      <t>(Regolamento FAMI 2021/1147, Allegato VI, Tabella 3)</t>
    </r>
  </si>
  <si>
    <r>
      <t>Tipologia di intervento IV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>- Temi particolari</t>
    </r>
    <r>
      <rPr>
        <sz val="10"/>
        <rFont val="Calibri"/>
        <family val="2"/>
      </rPr>
      <t xml:space="preserve"> 
(Regolamento FAMI 2021/1147, Allegato VI, Tabella 4)</t>
    </r>
  </si>
  <si>
    <t>Intervento del Programma nazionale</t>
  </si>
  <si>
    <t>Avviso</t>
  </si>
  <si>
    <t>Sigla Avviso di riferimento</t>
  </si>
  <si>
    <t>Titolo progetto</t>
  </si>
  <si>
    <t>Beneficiario</t>
  </si>
  <si>
    <t>Tipologia Soggetto Proponente</t>
  </si>
  <si>
    <t>Ambito territoriale</t>
  </si>
  <si>
    <t>Localizzazione territoriale: Regione</t>
  </si>
  <si>
    <t>Localizzazione territoriale: Città</t>
  </si>
  <si>
    <t>COMPETENZA</t>
  </si>
  <si>
    <t>MODALITA DI SELEZIONE</t>
  </si>
  <si>
    <t>TIPOLOGIA DI PROCEDURA SELEZIONE</t>
  </si>
  <si>
    <t>Annualità di riferimento</t>
  </si>
  <si>
    <r>
      <t xml:space="preserve">Data Avvio Progetto
</t>
    </r>
    <r>
      <rPr>
        <i/>
        <sz val="10"/>
        <rFont val="Calibri"/>
        <family val="2"/>
      </rPr>
      <t>(GG/MM/AAAA)</t>
    </r>
  </si>
  <si>
    <r>
      <t xml:space="preserve">Scadenza attività da progetto (iniziale)
</t>
    </r>
    <r>
      <rPr>
        <i/>
        <sz val="10"/>
        <rFont val="Calibri"/>
        <family val="2"/>
      </rPr>
      <t>(GG/MM/AAAA)</t>
    </r>
  </si>
  <si>
    <r>
      <t xml:space="preserve">Scadenza attività da progetto (finale)
</t>
    </r>
    <r>
      <rPr>
        <i/>
        <sz val="10"/>
        <rFont val="Calibri"/>
        <family val="2"/>
      </rPr>
      <t>(GG/MM/AAAA)</t>
    </r>
  </si>
  <si>
    <r>
      <t xml:space="preserve">Durata Num. Mesi
</t>
    </r>
    <r>
      <rPr>
        <i/>
        <sz val="10"/>
        <rFont val="Calibri"/>
        <family val="2"/>
      </rPr>
      <t>(Numero)</t>
    </r>
  </si>
  <si>
    <t>Numero di proroghe</t>
  </si>
  <si>
    <t>Status progetto</t>
  </si>
  <si>
    <t>Fase avanzamento progettuale</t>
  </si>
  <si>
    <t>% avanzamento progettuale in rapporto ai dati di monitoraggio</t>
  </si>
  <si>
    <t>Rimodulazione del progetto</t>
  </si>
  <si>
    <t>Rimodulazione del progetto ripetuta di indicatori e WBS</t>
  </si>
  <si>
    <t>1. Esistenza criticità</t>
  </si>
  <si>
    <t>1.1 Tipologia criticità</t>
  </si>
  <si>
    <t>1.2 Descrizione criticità</t>
  </si>
  <si>
    <t>1.3 Descrizione soluzioni adottate per superarle</t>
  </si>
  <si>
    <t xml:space="preserve">2. Variazioni gruppo di lavoro	</t>
  </si>
  <si>
    <t>2.1 Descrizione variazioni del gruppo di lavoro</t>
  </si>
  <si>
    <t>3. Esistenza fattori di successo</t>
  </si>
  <si>
    <t>3.1 Tipologia fattori di successo</t>
  </si>
  <si>
    <t>3.2 Descrizione fattori di successo</t>
  </si>
  <si>
    <t>4. Attivazione reti territoriali di collaborazione</t>
  </si>
  <si>
    <t>4.1 Descrizione composizione reti/ ruolo componenti/ contributo per risultato attesi</t>
  </si>
  <si>
    <t>Visite di monitoraggio</t>
  </si>
  <si>
    <t>Data 1° visita di monitoraggio</t>
  </si>
  <si>
    <t>Data 2° visita di monitoraggio</t>
  </si>
  <si>
    <t>Incontri bilateriali</t>
  </si>
  <si>
    <t>Data 1° incontro bilaterale</t>
  </si>
  <si>
    <t>Data 2° incontro bilaterale</t>
  </si>
  <si>
    <t>Data 3° incontro bilaterale</t>
  </si>
  <si>
    <t>Focus group / Virtual meeting beneficiari</t>
  </si>
  <si>
    <t>Data 1° Focus group / Virtual meeting beneficiari</t>
  </si>
  <si>
    <t>Data 2° Focus group / Virtual meeting beneficiari</t>
  </si>
  <si>
    <t>Data 3° Focus group / Virtual meeting beneficiari</t>
  </si>
  <si>
    <t>% Rispetto tempistiche WP</t>
  </si>
  <si>
    <t>Tipologia rispetto tempistiche WP</t>
  </si>
  <si>
    <t>% Rispetto tempistiche Task</t>
  </si>
  <si>
    <t>Tipologia rispetto tempistiche Task</t>
  </si>
  <si>
    <t>% Rispetto tempistiche Output</t>
  </si>
  <si>
    <t>Tipologia Rispetto tempistiche Output</t>
  </si>
  <si>
    <t>% Rispetto tempistiche Deliverable</t>
  </si>
  <si>
    <t>Tipologia Rispetto tempistiche Deliverable</t>
  </si>
  <si>
    <t>Indicazioni tecniche</t>
  </si>
  <si>
    <r>
      <rPr>
        <b/>
        <sz val="9"/>
        <rFont val="Arial"/>
        <family val="2"/>
      </rPr>
      <t xml:space="preserve">Fonte: Scheda monitoraggio
</t>
    </r>
    <r>
      <rPr>
        <sz val="9"/>
        <rFont val="Arial"/>
        <family val="2"/>
      </rPr>
      <t xml:space="preserve">
Compilazione automatizzata
</t>
    </r>
  </si>
  <si>
    <r>
      <rPr>
        <b/>
        <sz val="9"/>
        <rFont val="Arial"/>
        <family val="2"/>
      </rPr>
      <t xml:space="preserve">Fonte: Scheda monitoraggio
</t>
    </r>
    <r>
      <rPr>
        <sz val="9"/>
        <rFont val="Arial"/>
        <family val="2"/>
      </rPr>
      <t xml:space="preserve">
Compilazione automatizzata: 
(Campo data GG/MM/AAAA)</t>
    </r>
  </si>
  <si>
    <r>
      <rPr>
        <b/>
        <sz val="9"/>
        <rFont val="Arial"/>
        <family val="2"/>
      </rPr>
      <t>Fonte: DB progetti</t>
    </r>
    <r>
      <rPr>
        <sz val="9"/>
        <rFont val="Arial"/>
        <family val="2"/>
      </rPr>
      <t xml:space="preserve">
Compilazione automatizzata </t>
    </r>
  </si>
  <si>
    <r>
      <rPr>
        <b/>
        <sz val="9"/>
        <rFont val="Arial"/>
        <family val="2"/>
      </rPr>
      <t>Fonte: scheda di monitoraggio</t>
    </r>
    <r>
      <rPr>
        <sz val="9"/>
        <rFont val="Arial"/>
        <family val="2"/>
      </rPr>
      <t xml:space="preserve">
Compilazione automatizzata </t>
    </r>
  </si>
  <si>
    <r>
      <rPr>
        <b/>
        <sz val="9"/>
        <rFont val="Arial"/>
        <family val="2"/>
      </rPr>
      <t>Fonte: dati di configurazione del progetto a sistema</t>
    </r>
    <r>
      <rPr>
        <sz val="9"/>
        <rFont val="Arial"/>
        <family val="2"/>
      </rPr>
      <t xml:space="preserve">
Compilazione automatizzata
(GG/MM/AAAA) </t>
    </r>
  </si>
  <si>
    <r>
      <rPr>
        <b/>
        <sz val="9"/>
        <rFont val="Arial"/>
        <family val="2"/>
      </rPr>
      <t>Fonte: dati di configurazione del progetto a sistema</t>
    </r>
    <r>
      <rPr>
        <sz val="9"/>
        <rFont val="Arial"/>
        <family val="2"/>
      </rPr>
      <t xml:space="preserve">
(proposta progettuale + addendum)
Compilazione automatizzata
(GG/MM/AAAA) </t>
    </r>
  </si>
  <si>
    <r>
      <rPr>
        <b/>
        <sz val="9"/>
        <rFont val="Arial"/>
        <family val="2"/>
      </rPr>
      <t>Fonte: dati di configurazione del progetto a sistema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(proposta progettuale + addendum)</t>
    </r>
    <r>
      <rPr>
        <sz val="9"/>
        <rFont val="Arial"/>
        <family val="2"/>
      </rPr>
      <t xml:space="preserve">
Compilazione automatizzata
campo numero </t>
    </r>
  </si>
  <si>
    <r>
      <rPr>
        <b/>
        <sz val="9"/>
        <rFont val="Arial"/>
        <family val="2"/>
      </rPr>
      <t xml:space="preserve">ELABORAZIONE:
</t>
    </r>
    <r>
      <rPr>
        <sz val="9"/>
        <rFont val="Arial"/>
        <family val="2"/>
      </rPr>
      <t>Restituire la classe indicata nel menù a tendina in base alla percentuale  di avanzamento (AK) 
Iniziale: 0 - 24,99999%
Parziale: 25 - 49,999999%
Intermedia: 50 - 74,999999%
Avanzata: 75 - 99,9999999%
Concluso: 100%</t>
    </r>
  </si>
  <si>
    <r>
      <rPr>
        <b/>
        <sz val="9"/>
        <rFont val="Arial"/>
        <family val="2"/>
      </rPr>
      <t xml:space="preserve">ELABORAZIONE: 
</t>
    </r>
    <r>
      <rPr>
        <sz val="9"/>
        <rFont val="Arial"/>
        <family val="2"/>
      </rPr>
      <t xml:space="preserve">
Rapporto tra giorni corrispondenti alla durata del progetto (calcolati dalla data di avvio fino alla scadenza finale o dell'ultima proroga se esistente) e i giorni intercorsi fino alla data di riferimento della scheda di monitoraggio. Se il progetto è concluso il rapporto è 100% </t>
    </r>
  </si>
  <si>
    <r>
      <rPr>
        <b/>
        <sz val="9"/>
        <rFont val="Arial"/>
        <family val="2"/>
      </rPr>
      <t>Fonte: DB progetti</t>
    </r>
    <r>
      <rPr>
        <sz val="9"/>
        <rFont val="Arial"/>
        <family val="2"/>
      </rPr>
      <t xml:space="preserve">
Compilazione automatizzata
</t>
    </r>
  </si>
  <si>
    <r>
      <rPr>
        <b/>
        <sz val="9"/>
        <rFont val="Arial"/>
        <family val="2"/>
      </rPr>
      <t>Fonte: scheda di monitoraggio / sezione qualitativa</t>
    </r>
    <r>
      <rPr>
        <sz val="9"/>
        <rFont val="Arial"/>
        <family val="2"/>
      </rPr>
      <t xml:space="preserve">
Compilazione automatizzata </t>
    </r>
  </si>
  <si>
    <r>
      <rPr>
        <b/>
        <sz val="9"/>
        <rFont val="Arial"/>
        <family val="2"/>
      </rPr>
      <t>Fonte: DB progetti</t>
    </r>
    <r>
      <rPr>
        <sz val="9"/>
        <rFont val="Arial"/>
        <family val="2"/>
      </rPr>
      <t xml:space="preserve">
compilazione automatizzata
(Sì / No)</t>
    </r>
  </si>
  <si>
    <r>
      <rPr>
        <b/>
        <sz val="9"/>
        <rFont val="Arial"/>
        <family val="2"/>
      </rPr>
      <t>Fonte: DB progetti</t>
    </r>
    <r>
      <rPr>
        <sz val="9"/>
        <rFont val="Arial"/>
        <family val="2"/>
      </rPr>
      <t xml:space="preserve">
compilazione automatizzata
(GG/MM/AAAA)</t>
    </r>
  </si>
  <si>
    <r>
      <rPr>
        <b/>
        <sz val="9"/>
        <rFont val="Arial"/>
        <family val="2"/>
      </rPr>
      <t>ELABORAZIONE</t>
    </r>
    <r>
      <rPr>
        <sz val="9"/>
        <rFont val="Arial"/>
        <family val="2"/>
      </rPr>
      <t xml:space="preserve">
Rapporto tra nr di ritardi dei WP rilevati nello sheet "Report WBS" e nr di WP attivi al momento della rilevazione
Campo numero</t>
    </r>
  </si>
  <si>
    <r>
      <rPr>
        <b/>
        <sz val="9"/>
        <rFont val="Arial"/>
        <family val="2"/>
      </rPr>
      <t xml:space="preserve">ELABORAZIONE
</t>
    </r>
    <r>
      <rPr>
        <sz val="9"/>
        <rFont val="Arial"/>
        <family val="2"/>
      </rPr>
      <t>Restiture la classe indicata nel menù a tendina in base alla "% Rispetto tempistiche WP"
Privo di scostamenti: 0%
Limitati scostamenti: 0,000001% - 24,999999%
Parziali scostamenti: 25% - 49,999999%
Rilevati scostamenti: 50% - 75%
Elevati scostamenti: + 75%</t>
    </r>
  </si>
  <si>
    <r>
      <rPr>
        <b/>
        <sz val="9"/>
        <rFont val="Arial"/>
        <family val="2"/>
      </rPr>
      <t>ELABORAZIONE</t>
    </r>
    <r>
      <rPr>
        <sz val="9"/>
        <rFont val="Arial"/>
        <family val="2"/>
      </rPr>
      <t xml:space="preserve">
Rapporto tra nr di ritardi dei task rilevati nello sheet "Report WBS" e nr di task attivi al momento della rilevazione 
Campo numero</t>
    </r>
  </si>
  <si>
    <r>
      <rPr>
        <b/>
        <sz val="9"/>
        <rFont val="Arial"/>
        <family val="2"/>
      </rPr>
      <t xml:space="preserve">ELABORAZIONE
</t>
    </r>
    <r>
      <rPr>
        <sz val="9"/>
        <rFont val="Arial"/>
        <family val="2"/>
      </rPr>
      <t>Restiture la classe indicata nel menù a tendina in base alla "% Rispetto tempistiche Task"
Privo di scostamenti: 0%
Limitati scostamenti: 0,000001% - 24,999999%
Parziali scostamenti: 25% - 49,999999%
Rilevati scostamenti: 50% - 75%
Elevati scostamenti: + 75%</t>
    </r>
  </si>
  <si>
    <r>
      <rPr>
        <b/>
        <sz val="9"/>
        <rFont val="Arial"/>
        <family val="2"/>
      </rPr>
      <t>ELABORAZIONE</t>
    </r>
    <r>
      <rPr>
        <sz val="9"/>
        <rFont val="Arial"/>
        <family val="2"/>
      </rPr>
      <t xml:space="preserve">
Rapporto tra nr di ritardi degli Output rilevati nello sheet "Report WBS" e nr di Output attesi alla data della rilevazione 
Campo numero</t>
    </r>
  </si>
  <si>
    <r>
      <rPr>
        <b/>
        <sz val="9"/>
        <rFont val="Arial"/>
        <family val="2"/>
      </rPr>
      <t xml:space="preserve">ELABORAZIONE
</t>
    </r>
    <r>
      <rPr>
        <sz val="9"/>
        <rFont val="Arial"/>
        <family val="2"/>
      </rPr>
      <t>Restiture la classe indicata nel menù a tendina in base alla 
"% Rispetto tempistiche Output"
Privo di scostamenti: 0%
Limitati scostamenti: 0,000001% - 24,999999%
Parziali scostamenti: 25% - 49,999999%
Rilevati scostamenti: 50% - 75%
Elevati scostamenti: + 75%</t>
    </r>
  </si>
  <si>
    <r>
      <rPr>
        <b/>
        <sz val="9"/>
        <rFont val="Arial"/>
        <family val="2"/>
      </rPr>
      <t>ELABORAZIONE</t>
    </r>
    <r>
      <rPr>
        <sz val="9"/>
        <rFont val="Arial"/>
        <family val="2"/>
      </rPr>
      <t xml:space="preserve">
Rapporto tra nr di ritardi dei Deliverable rilevati nello sheet "Report WBS" e nr di Deliverable attesi alla data della rilevazione 
Campo numero</t>
    </r>
  </si>
  <si>
    <r>
      <rPr>
        <b/>
        <sz val="9"/>
        <rFont val="Arial"/>
        <family val="2"/>
      </rPr>
      <t xml:space="preserve">ELABORAZIONE
</t>
    </r>
    <r>
      <rPr>
        <sz val="9"/>
        <rFont val="Arial"/>
        <family val="2"/>
      </rPr>
      <t>Restiture la classe indicata nel menù a tendina in base alla 
"% Rispetto tempistiche Deliverable"
Privo di scostamenti: 0%
Limitati scostamenti: 0,000001% - 24,999999%
Parziali scostamenti: 25% - 49,999999%
Rilevati scostamenti: 50% - 75%
Elevati scostamenti: + 75%</t>
    </r>
  </si>
  <si>
    <t>Fonte</t>
  </si>
  <si>
    <t>Scheda di monitoraggio</t>
  </si>
  <si>
    <t>DB progetti</t>
  </si>
  <si>
    <t>Dati di configurazione del progetto a sistema</t>
  </si>
  <si>
    <t>Dati di configurazione del progetto a sistema
(proposta + addendum)</t>
  </si>
  <si>
    <t>Inviare a Ufficio II richiesta di sviluppo di funzione aggiuntiva per monitorare  visite di monitoraggio</t>
  </si>
  <si>
    <t>Inviare a Ufficio II richiesta di sviluppo di funzione aggiuntiva per monitorare  incontri bilateriali</t>
  </si>
  <si>
    <t>Inviare a Ufficio II richiesta di sviluppo di funzione aggiuntiva per monitorare  focus group</t>
  </si>
  <si>
    <t>Formato</t>
  </si>
  <si>
    <t>GG/MM/AAAA</t>
  </si>
  <si>
    <t>numero</t>
  </si>
  <si>
    <t>verificare se la funzionalità di conversione automatica da mese ipotetico a data effettiva sia stata recepita da Ufficio II</t>
  </si>
  <si>
    <t>Inviare a Ufficio II richiesta di sviluppo di funzione aggiuntiva per monitorare  revoche e rinunce</t>
  </si>
  <si>
    <t>Verificare se la funzionalità di conversione automatica da mese ipotetico a data effettiva sia stata recepita da Ufficio II</t>
  </si>
  <si>
    <t>Per la modalità di conteggio dei ritardi si veda il Report WBS</t>
  </si>
  <si>
    <t>SIGLA</t>
  </si>
  <si>
    <t>BENEFICIARIO</t>
  </si>
  <si>
    <t>TITOLO PROGETTO</t>
  </si>
  <si>
    <t>SCOPO DEL PROGETTO</t>
  </si>
  <si>
    <t>RISULTATI ATTESI</t>
  </si>
  <si>
    <t>PROG-1</t>
  </si>
  <si>
    <t xml:space="preserve">POTENZIAMENTO DEGLI UFFICI DI CITTADINANZA DEL DIPARTIMENTO PER LE LIBERTÀ CIVILI E L’IMMIGRAZIONE COINVOLTI NELLA GESTIONE DEL PROCEDIMENTO DI CONFERIMENTO DELLO STATUS, QUALE FASE CONCLUSIVA DEL PROCESSO DI INTEGRAZIONE DEGLI STRANIERI </t>
  </si>
  <si>
    <t>-</t>
  </si>
  <si>
    <t>Basilicata</t>
  </si>
  <si>
    <t>PZ; MT</t>
  </si>
  <si>
    <t>Sicilia</t>
  </si>
  <si>
    <t>TP</t>
  </si>
  <si>
    <t>Toscana</t>
  </si>
  <si>
    <t>FI</t>
  </si>
  <si>
    <t>PZ</t>
  </si>
  <si>
    <t>Molise</t>
  </si>
  <si>
    <t>Abruzzo</t>
  </si>
  <si>
    <t>Campania</t>
  </si>
  <si>
    <t>AV</t>
  </si>
  <si>
    <t>Calabria</t>
  </si>
  <si>
    <t>CS</t>
  </si>
  <si>
    <t>PROG-43</t>
  </si>
  <si>
    <t>MIGRASTAT</t>
  </si>
  <si>
    <t>PROG-48</t>
  </si>
  <si>
    <t>Veneto</t>
  </si>
  <si>
    <t xml:space="preserve">VE; VI; VR; PD; BL; RO; BL; TV; </t>
  </si>
  <si>
    <t>PROG-49</t>
  </si>
  <si>
    <t>Sportello Cittadinanza</t>
  </si>
  <si>
    <t>PROG-50</t>
  </si>
  <si>
    <t>CO&amp;SO-CONSORZIO PER LA COOPERAZIONE E LA SOLIDARIETA'</t>
  </si>
  <si>
    <t>FI; PT; LU; LI; PO; AR; GR</t>
  </si>
  <si>
    <t>PROG-53</t>
  </si>
  <si>
    <t>Inclusione finanziaria</t>
  </si>
  <si>
    <t>da avviare</t>
  </si>
  <si>
    <t>CE, NA</t>
  </si>
  <si>
    <t>PROG-58</t>
  </si>
  <si>
    <t>MI; PV; NA; CE; CS; PG; TR</t>
  </si>
  <si>
    <t>PROG-61</t>
  </si>
  <si>
    <t>SA</t>
  </si>
  <si>
    <t>PROG-67</t>
  </si>
  <si>
    <t>PROG-72</t>
  </si>
  <si>
    <t>REGIONE BASILICATA</t>
  </si>
  <si>
    <t>PROG-76</t>
  </si>
  <si>
    <t>FONDAZIONE PIAZZA DEI MESTIERI MARCO ANDREONI ETS</t>
  </si>
  <si>
    <t>TO; MI; CT</t>
  </si>
  <si>
    <t>PROG-84</t>
  </si>
  <si>
    <t>PROG-98</t>
  </si>
  <si>
    <t>Lazio</t>
  </si>
  <si>
    <t>RM; VT; LT; RI; FR;</t>
  </si>
  <si>
    <t>PROG-104</t>
  </si>
  <si>
    <t>Piemonte</t>
  </si>
  <si>
    <t>TO</t>
  </si>
  <si>
    <t>PROG-119</t>
  </si>
  <si>
    <t>ORIZZONTI SOCIETA' COOPERATIVA SOCIALE</t>
  </si>
  <si>
    <t>VE; PD</t>
  </si>
  <si>
    <t>PROG-124</t>
  </si>
  <si>
    <t>RM; MI; SA; AV;NA;CT</t>
  </si>
  <si>
    <t>PROG-125</t>
  </si>
  <si>
    <t>FONDAZIONE DON CALABRIA PER IL SOCIALE E.T.S.</t>
  </si>
  <si>
    <t>M.I.R.E. - MINORENNI IMMIGRATI RETI EDUCATIVE</t>
  </si>
  <si>
    <t>AN; RM; CE; VR; CT; PA</t>
  </si>
  <si>
    <t>PROG-130</t>
  </si>
  <si>
    <t>BO</t>
  </si>
  <si>
    <t>PROG-133</t>
  </si>
  <si>
    <t>C.I.D.A.S. SOC. COOP. A R.L. IMPRESA SOCIALE</t>
  </si>
  <si>
    <t>FC; FE; MO; PR; PC; RA; RN</t>
  </si>
  <si>
    <t>PROG-137</t>
  </si>
  <si>
    <t>RM</t>
  </si>
  <si>
    <t>PROG-138</t>
  </si>
  <si>
    <t>PSL FAMIFVG 2023-2026</t>
  </si>
  <si>
    <t>GO; PD; TS; UD;</t>
  </si>
  <si>
    <t>PROG-140</t>
  </si>
  <si>
    <t>REGIONE UMBRIA</t>
  </si>
  <si>
    <t>Umbria</t>
  </si>
  <si>
    <t>PG; TR;</t>
  </si>
  <si>
    <t>PROG-141</t>
  </si>
  <si>
    <t>REGIONE PIEMONTE</t>
  </si>
  <si>
    <t>TO; AL; AT; CN; BI; NO; VB; VC;</t>
  </si>
  <si>
    <t>PROG-144</t>
  </si>
  <si>
    <t>Valle d'Aosta</t>
  </si>
  <si>
    <t>AO;</t>
  </si>
  <si>
    <t>PROG-155</t>
  </si>
  <si>
    <t>MOIGE APS - MOVIMENTO ITALIANO GENITORI</t>
  </si>
  <si>
    <t>MC; RM; VT; LT; RI; FR; CH; PE; CB; IS; NA; CE; SA; BR; FG; BA; LE; TA; BT; MT; KR; RC; VV; CZ; AG; PA; CT; ME; SR; RG; VB; TO; CN; LO; BS; MI; VA; VR; PD; TV; VE; TS; GO; GE; IM; PC; PR; BO; PI; PT; FI; GR; PO; SS; CA; PG; TR</t>
  </si>
  <si>
    <t>PROG-166</t>
  </si>
  <si>
    <t>Marche</t>
  </si>
  <si>
    <t>AN; MC; PC; PU; FM;</t>
  </si>
  <si>
    <t>PROG-169</t>
  </si>
  <si>
    <t>Liguria</t>
  </si>
  <si>
    <t>GE; IM; SP; SV;</t>
  </si>
  <si>
    <t>PROG-179</t>
  </si>
  <si>
    <t>REGIONE TOSCANA</t>
  </si>
  <si>
    <t>FI; AR; GR; LI; LU; MS; PI; PT; PO; SI;</t>
  </si>
  <si>
    <t>PROG-181</t>
  </si>
  <si>
    <t>Lombardia</t>
  </si>
  <si>
    <t>MI; BG; BS; CO; CR; LC; LO; MN; PV; SO; VA;  MB;</t>
  </si>
  <si>
    <t>PROG-190</t>
  </si>
  <si>
    <t>GE</t>
  </si>
  <si>
    <t>PROG-193</t>
  </si>
  <si>
    <t>UD; TS; GO, PN</t>
  </si>
  <si>
    <t>Servizi innovativi di formazione linguistica 2023-2026</t>
  </si>
  <si>
    <t>PROG-194</t>
  </si>
  <si>
    <t>BO; FE; FC; MO; PR; PC; RA; RE; RN</t>
  </si>
  <si>
    <t>PROG-195</t>
  </si>
  <si>
    <t>RC; CZ; CS; KR; VV;</t>
  </si>
  <si>
    <t>PROG-201</t>
  </si>
  <si>
    <t>L2 SARDEGNA 2023</t>
  </si>
  <si>
    <t>Sardegna</t>
  </si>
  <si>
    <t>CA; SS; NU; OR; SU;</t>
  </si>
  <si>
    <t>PROG-203</t>
  </si>
  <si>
    <t>AQ; CH; PE; TE;</t>
  </si>
  <si>
    <t>PROG-205</t>
  </si>
  <si>
    <t>PA; AG; CL; CT; EN; ME; RG; SR; TP;</t>
  </si>
  <si>
    <t>PROG-209</t>
  </si>
  <si>
    <t xml:space="preserve">REGIONE CAMPANIA </t>
  </si>
  <si>
    <t>NA; AV; CS; BN; SA;</t>
  </si>
  <si>
    <t>PROG-210</t>
  </si>
  <si>
    <t>PROG-214</t>
  </si>
  <si>
    <t>PROG-220</t>
  </si>
  <si>
    <t>Puglia</t>
  </si>
  <si>
    <t>BA; BR; FG; LE; TA; BT;</t>
  </si>
  <si>
    <t>PROG-222</t>
  </si>
  <si>
    <t>BO;</t>
  </si>
  <si>
    <t>PROG-226</t>
  </si>
  <si>
    <t>PROG-228</t>
  </si>
  <si>
    <t>UNAR</t>
  </si>
  <si>
    <t>PROG-231</t>
  </si>
  <si>
    <t xml:space="preserve">CB; IS; </t>
  </si>
  <si>
    <t>PROG-233</t>
  </si>
  <si>
    <t>PROG-250</t>
  </si>
  <si>
    <t>PREFETTURA DI TRAPANI</t>
  </si>
  <si>
    <t>PROG-256</t>
  </si>
  <si>
    <t>AL; AT; BI; CN; NO; TO; VB; VC;</t>
  </si>
  <si>
    <t>POTENZIAMENTO OPERATIVO PER LA GESTIONE DELLE PROCEDURE DI ASILO, INTEGRAZIONE, RIMPATRIO E SOLIDARIETA</t>
  </si>
  <si>
    <t>PROG-262</t>
  </si>
  <si>
    <t xml:space="preserve">Prosecuzione biennale di progetti di accoglienza per MSNA </t>
  </si>
  <si>
    <t>PROG-271</t>
  </si>
  <si>
    <t>GIORNATA DELLA MEMORIA: 03 OTTOBRE 2023</t>
  </si>
  <si>
    <t>MI</t>
  </si>
  <si>
    <t>PROG-293</t>
  </si>
  <si>
    <t>PROG-298</t>
  </si>
  <si>
    <t>PROG-307</t>
  </si>
  <si>
    <t>RM; LT; FR; RI; VT</t>
  </si>
  <si>
    <t>PROG-308</t>
  </si>
  <si>
    <t>ITT ALLIEVI SANGALLO</t>
  </si>
  <si>
    <t>AT</t>
  </si>
  <si>
    <t>PROG-326</t>
  </si>
  <si>
    <t>AL; CN; NO; TO; VB; VC;</t>
  </si>
  <si>
    <t>PROG-346</t>
  </si>
  <si>
    <t>AR; FI; GR; LI; LU; PI; PT; PO; SI; MS;</t>
  </si>
  <si>
    <t>PROG-354</t>
  </si>
  <si>
    <t>PROG-357</t>
  </si>
  <si>
    <t>PROG-383</t>
  </si>
  <si>
    <t>TO, MI, CT</t>
  </si>
  <si>
    <t>no</t>
  </si>
  <si>
    <t>PROG-387</t>
  </si>
  <si>
    <t>CE, NA, SA</t>
  </si>
  <si>
    <t>FC</t>
  </si>
  <si>
    <t>PROG-412</t>
  </si>
  <si>
    <t>BO; RE; PR; RN; RA; FC;</t>
  </si>
  <si>
    <t>PROG-413</t>
  </si>
  <si>
    <t>BG; BS; CO; CR; LC; LO; MN; MI; MB; PV; SO; VA;</t>
  </si>
  <si>
    <t>PROG-414</t>
  </si>
  <si>
    <t>CPIA AGRIGENTO</t>
  </si>
  <si>
    <t>AG; CL; CT; EN; ME; PA; RG; SR; TP;</t>
  </si>
  <si>
    <t>C.I.S.S.A.C.A.</t>
  </si>
  <si>
    <t>AL</t>
  </si>
  <si>
    <t>PROG-471</t>
  </si>
  <si>
    <t xml:space="preserve">PROG-473 </t>
  </si>
  <si>
    <t xml:space="preserve">PREFETTURA DI ALESSANDRIA </t>
  </si>
  <si>
    <t>PROG-482</t>
  </si>
  <si>
    <t>PG; TR;FI; ROMA</t>
  </si>
  <si>
    <t>PROG-497</t>
  </si>
  <si>
    <t>RG, ME</t>
  </si>
  <si>
    <t>PG</t>
  </si>
  <si>
    <t>PROG-523</t>
  </si>
  <si>
    <t xml:space="preserve">IC MARIO LA CAVA DI BOVALINO </t>
  </si>
  <si>
    <t>PLURALITA' INCLUSIVE</t>
  </si>
  <si>
    <t>CZ; CS; KR; RC; VV;</t>
  </si>
  <si>
    <t>PROG-537</t>
  </si>
  <si>
    <t>PREFETTURA DI ROMA</t>
  </si>
  <si>
    <t>PROG-541</t>
  </si>
  <si>
    <t>BL; TV; VE; VR; VI;</t>
  </si>
  <si>
    <t>PROG-542</t>
  </si>
  <si>
    <t>PROG-551</t>
  </si>
  <si>
    <t>PREFETTURA DI SAVONA</t>
  </si>
  <si>
    <t>SV</t>
  </si>
  <si>
    <t>PROG-553</t>
  </si>
  <si>
    <t>PROG-558</t>
  </si>
  <si>
    <t>PROG-560</t>
  </si>
  <si>
    <t>ARCADIA</t>
  </si>
  <si>
    <t>CH; AQ; PE; TE;</t>
  </si>
  <si>
    <t>SI</t>
  </si>
  <si>
    <t>BT</t>
  </si>
  <si>
    <t>PROG-632</t>
  </si>
  <si>
    <t>PREFETTURA DI FERMO</t>
  </si>
  <si>
    <t>FM</t>
  </si>
  <si>
    <t>NAZIONALE</t>
  </si>
  <si>
    <t>MB</t>
  </si>
  <si>
    <t>SS</t>
  </si>
  <si>
    <t>PROG-745</t>
  </si>
  <si>
    <t xml:space="preserve">PIEMONTE  </t>
  </si>
  <si>
    <t>PROG-761</t>
  </si>
  <si>
    <t>UD</t>
  </si>
  <si>
    <t>PROG-790</t>
  </si>
  <si>
    <t>BASILICATA</t>
  </si>
  <si>
    <t>PROG-799</t>
  </si>
  <si>
    <t>AZIENDA SOCIALE SUD EST MILANO - ASSEMI</t>
  </si>
  <si>
    <t>PROG-800</t>
  </si>
  <si>
    <t>RM; TO; NA</t>
  </si>
  <si>
    <t>PROG-821</t>
  </si>
  <si>
    <t>GR</t>
  </si>
  <si>
    <t>PROG-823</t>
  </si>
  <si>
    <t>PROG-836</t>
  </si>
  <si>
    <t>BG</t>
  </si>
  <si>
    <t>PROG-837</t>
  </si>
  <si>
    <t>COMUNE DI ENNA</t>
  </si>
  <si>
    <t>EN</t>
  </si>
  <si>
    <t>PROG-843</t>
  </si>
  <si>
    <t>PREFETTURA DI MATERA</t>
  </si>
  <si>
    <t>MA</t>
  </si>
  <si>
    <t>PROG-862</t>
  </si>
  <si>
    <t>TOSCANA</t>
  </si>
  <si>
    <t>FI; AR; LU; PT; LI</t>
  </si>
  <si>
    <t>PROG-865</t>
  </si>
  <si>
    <t>NA, PZ, BA, CZ, PA</t>
  </si>
  <si>
    <t>PROG-871</t>
  </si>
  <si>
    <t xml:space="preserve">PREFETTURA DI RIETI </t>
  </si>
  <si>
    <t xml:space="preserve">RI </t>
  </si>
  <si>
    <t>PROG-879</t>
  </si>
  <si>
    <t>AO</t>
  </si>
  <si>
    <t>PROG-883</t>
  </si>
  <si>
    <t>MC</t>
  </si>
  <si>
    <t>PROG-889</t>
  </si>
  <si>
    <t>MAI SOLI</t>
  </si>
  <si>
    <t>PROG-910</t>
  </si>
  <si>
    <t>Invito ad hoc</t>
  </si>
  <si>
    <t>PROG-911</t>
  </si>
  <si>
    <t>PREFETTURA DI RAVENNA</t>
  </si>
  <si>
    <t>RA</t>
  </si>
  <si>
    <t>PROG-916</t>
  </si>
  <si>
    <t>BL; PD; RO; TV; VE; VR; VI</t>
  </si>
  <si>
    <t>PROG-919</t>
  </si>
  <si>
    <t>PREFETTURA DI REGGIO-EMILIA</t>
  </si>
  <si>
    <t>RE</t>
  </si>
  <si>
    <t>PROG-921</t>
  </si>
  <si>
    <t>FAMI F@STER 2.0 - FAMIGLIE E CITTADINI  PER L’ACCOGLIENZA DI MINORI STRANIERI EMILIA-ROMAGNA</t>
  </si>
  <si>
    <t>EMILIA-ROMAGNA</t>
  </si>
  <si>
    <t>BO; RN; RE; PC; FE</t>
  </si>
  <si>
    <t>PROG-933</t>
  </si>
  <si>
    <t xml:space="preserve">SICILIA </t>
  </si>
  <si>
    <t>PA; AG; CL; CT; EN; ME; RG; SR; TP</t>
  </si>
  <si>
    <t>PROG-953</t>
  </si>
  <si>
    <t>“SECONDA CHANCE: DIRITTI E INTEGRAZIONE PER CITTADINI 
STRANIERI PRIVATI DELLA LIBERTA’ PERSONALE NELLA 
PROVINCIA DI SALERNO”</t>
  </si>
  <si>
    <t>PROG-954</t>
  </si>
  <si>
    <t>PREFETTURA DI PAVIA</t>
  </si>
  <si>
    <t>MAPS_PV 2.0</t>
  </si>
  <si>
    <t>PV</t>
  </si>
  <si>
    <t>PROG-960</t>
  </si>
  <si>
    <t>PREFETTURA DI TRIESTE</t>
  </si>
  <si>
    <t>TS</t>
  </si>
  <si>
    <t>PROG-965</t>
  </si>
  <si>
    <t>FR; RM; LT; RI; VT</t>
  </si>
  <si>
    <t>PROG-966</t>
  </si>
  <si>
    <t>PREFETTURA DI PIACENZA</t>
  </si>
  <si>
    <t>RIDURRE LE DISTANZE</t>
  </si>
  <si>
    <t>PC</t>
  </si>
  <si>
    <t>PROG-972</t>
  </si>
  <si>
    <t>PZ, MT</t>
  </si>
  <si>
    <t xml:space="preserve"> 220 DESTINATARI DELL'AZIONE 2 E 450 DESTINATARI
DELL'AZIONE 3</t>
  </si>
  <si>
    <t>PROG-974</t>
  </si>
  <si>
    <t>PREFETTURA DI VARESE</t>
  </si>
  <si>
    <t>VA</t>
  </si>
  <si>
    <t>PROG-977</t>
  </si>
  <si>
    <t>PUOI PLUS</t>
  </si>
  <si>
    <t>PROG-978</t>
  </si>
  <si>
    <t>PREFETTURA DI CAMPOBASSO</t>
  </si>
  <si>
    <t xml:space="preserve">CB </t>
  </si>
  <si>
    <t>PROG-980</t>
  </si>
  <si>
    <t>PREFETTURA DI FORLI'-CESENA</t>
  </si>
  <si>
    <t>PROG-985</t>
  </si>
  <si>
    <t>PROG-987</t>
  </si>
  <si>
    <t>PROG-989</t>
  </si>
  <si>
    <t>PROG-990</t>
  </si>
  <si>
    <t>PREFETTURA DI LODI</t>
  </si>
  <si>
    <t>LO.V.I.T. 2.0</t>
  </si>
  <si>
    <t>LO</t>
  </si>
  <si>
    <t>PROG-992</t>
  </si>
  <si>
    <t>PROG-993</t>
  </si>
  <si>
    <t>MINISTERO DELL'INTERNO</t>
  </si>
  <si>
    <t>AO; BA; BO; BZ; CA; CB; CE; CZ; FI; GE; LT; MI; NA; PA; PG; PZ; SS; TO; TS; VE; TA</t>
  </si>
  <si>
    <t>PROG-997</t>
  </si>
  <si>
    <t>PREFETTURA DI PESARO E URBINO</t>
  </si>
  <si>
    <t>PU</t>
  </si>
  <si>
    <t>PROG-1001</t>
  </si>
  <si>
    <t>PREFETTURA DI VIBO VALENTIA</t>
  </si>
  <si>
    <t>VV</t>
  </si>
  <si>
    <t>PROG-1007</t>
  </si>
  <si>
    <t>PREFETTURA DI RIMINI</t>
  </si>
  <si>
    <t>RN</t>
  </si>
  <si>
    <t>PROG-1017</t>
  </si>
  <si>
    <t>PREFETTURA DI SIRACUSA</t>
  </si>
  <si>
    <t>SR</t>
  </si>
  <si>
    <t>PROG-1021</t>
  </si>
  <si>
    <t>PREFETTURA DI BOLOGNA</t>
  </si>
  <si>
    <t>PROG-1023</t>
  </si>
  <si>
    <t>PREFETTURA DI AVELLINO</t>
  </si>
  <si>
    <t>PROG-1025</t>
  </si>
  <si>
    <t>PREFETTURA DI ORISTANO</t>
  </si>
  <si>
    <t>OR</t>
  </si>
  <si>
    <t>PROG-1033</t>
  </si>
  <si>
    <t>PREFETTURA DI FIRENZE</t>
  </si>
  <si>
    <t>PROG-1036</t>
  </si>
  <si>
    <t>PREFETTURA DI PISTOIA</t>
  </si>
  <si>
    <t>PT</t>
  </si>
  <si>
    <t>PROG-1037</t>
  </si>
  <si>
    <t>PREFETTURA DI CREMONA</t>
  </si>
  <si>
    <t>FAMI E.T. 2.0</t>
  </si>
  <si>
    <t>CR</t>
  </si>
  <si>
    <t>PROG-1038</t>
  </si>
  <si>
    <t>PROG-1040</t>
  </si>
  <si>
    <t>FI; PT; LU; LI; MS; GR; PR</t>
  </si>
  <si>
    <t>PROG-1042</t>
  </si>
  <si>
    <t>PREFETTURA DI BARLETTA ANDRIA TRANI</t>
  </si>
  <si>
    <t xml:space="preserve">PROG-1044 </t>
  </si>
  <si>
    <t>TO; CN; AT; AL; BI</t>
  </si>
  <si>
    <t>PROG-1045</t>
  </si>
  <si>
    <t>PREFETTURA DI SASSARI</t>
  </si>
  <si>
    <t>PROG-1046</t>
  </si>
  <si>
    <t>AN; AP; FM; MC; PU</t>
  </si>
  <si>
    <t>PROG-1047</t>
  </si>
  <si>
    <t>PREFETTURA DI CALTANISSETTA</t>
  </si>
  <si>
    <t>CL</t>
  </si>
  <si>
    <t>PROG-1049</t>
  </si>
  <si>
    <t>PREFETTURA DI LECCO</t>
  </si>
  <si>
    <t>LC</t>
  </si>
  <si>
    <t>PROG-1051</t>
  </si>
  <si>
    <t>PREFETTURA DI MANTOVA</t>
  </si>
  <si>
    <t>MN</t>
  </si>
  <si>
    <t>PROG-1053</t>
  </si>
  <si>
    <t xml:space="preserve">	MULTIAZIONE FVG 2021-27</t>
  </si>
  <si>
    <t>GO; PD; TS; UD</t>
  </si>
  <si>
    <t>PROG-1055</t>
  </si>
  <si>
    <t>PROG-1058</t>
  </si>
  <si>
    <t>PREFETTURA DI PALERMO</t>
  </si>
  <si>
    <t>PA</t>
  </si>
  <si>
    <t>PROG-1059</t>
  </si>
  <si>
    <t>PREFETTURA DI TREVISO</t>
  </si>
  <si>
    <t>TV</t>
  </si>
  <si>
    <t>PROG-1063</t>
  </si>
  <si>
    <t>PROG-1065</t>
  </si>
  <si>
    <t>PREFETTURA DI MONZA E BRIANZA</t>
  </si>
  <si>
    <t>PROG-1077</t>
  </si>
  <si>
    <t>PREFETTURA DI 
ASTI</t>
  </si>
  <si>
    <t>PROG-1079</t>
  </si>
  <si>
    <t>PREFETTURA DI AREZZO</t>
  </si>
  <si>
    <t>AR</t>
  </si>
  <si>
    <t>PROG-1081</t>
  </si>
  <si>
    <t>PREFETTURA DI PERUGIA</t>
  </si>
  <si>
    <t>PROG-1082</t>
  </si>
  <si>
    <t>PREFETTURA DI POTENZA</t>
  </si>
  <si>
    <t>PROG-1083</t>
  </si>
  <si>
    <t>PG; TR</t>
  </si>
  <si>
    <t>PROG-1087</t>
  </si>
  <si>
    <t>NP; CE; SA; AV; BN</t>
  </si>
  <si>
    <t>PROG-1092</t>
  </si>
  <si>
    <t>CZ, CS, KR, RC</t>
  </si>
  <si>
    <t>PROG-1096</t>
  </si>
  <si>
    <t>CB, IS</t>
  </si>
  <si>
    <t>PROG-1097</t>
  </si>
  <si>
    <t>BA, FG, LE, BR, TA, BT</t>
  </si>
  <si>
    <t>PROG-1098</t>
  </si>
  <si>
    <t>AQ; CH; PE; TE</t>
  </si>
  <si>
    <t>PROG-1100</t>
  </si>
  <si>
    <t>AG; CL; CT; en ME; PA; RG; SR; TP;</t>
  </si>
  <si>
    <t>PROG-1116</t>
  </si>
  <si>
    <t>PROG-1117</t>
  </si>
  <si>
    <t>TOT</t>
  </si>
  <si>
    <t>Inserire</t>
  </si>
  <si>
    <t>codice avviso</t>
  </si>
  <si>
    <t>ambito tematico di intervento</t>
  </si>
  <si>
    <t>Riorganizzare ordine colonne per blocchi tematici</t>
  </si>
  <si>
    <t>dati anagrafici progetto</t>
  </si>
  <si>
    <t>dati atto di selezione</t>
  </si>
  <si>
    <t>avanzamento finanziario</t>
  </si>
  <si>
    <t>avanzamento procedurale</t>
  </si>
  <si>
    <t>recapiti</t>
  </si>
  <si>
    <t>rimodulazioni</t>
  </si>
  <si>
    <t>monitoraggio</t>
  </si>
  <si>
    <t>OBIETTIVO SPECIFICO</t>
  </si>
  <si>
    <t>LOCALIZZAZIONE TERRITORIALE: 
REGIONE</t>
  </si>
  <si>
    <t>LOCALIZZAZIONE TERRITORIALE: 
PROVINCIA</t>
  </si>
  <si>
    <t>sì</t>
  </si>
  <si>
    <t xml:space="preserve">AQ </t>
  </si>
  <si>
    <t xml:space="preserve">CH </t>
  </si>
  <si>
    <t xml:space="preserve">PE </t>
  </si>
  <si>
    <t xml:space="preserve">TE </t>
  </si>
  <si>
    <t xml:space="preserve">MT </t>
  </si>
  <si>
    <t xml:space="preserve">PZ </t>
  </si>
  <si>
    <t xml:space="preserve">CZ </t>
  </si>
  <si>
    <t xml:space="preserve">CS </t>
  </si>
  <si>
    <t xml:space="preserve">KR </t>
  </si>
  <si>
    <t xml:space="preserve">RC </t>
  </si>
  <si>
    <t xml:space="preserve">VV </t>
  </si>
  <si>
    <t xml:space="preserve">AV </t>
  </si>
  <si>
    <t xml:space="preserve">BN </t>
  </si>
  <si>
    <t xml:space="preserve">CE </t>
  </si>
  <si>
    <t xml:space="preserve">NA </t>
  </si>
  <si>
    <t xml:space="preserve">SA </t>
  </si>
  <si>
    <t xml:space="preserve">BO </t>
  </si>
  <si>
    <t xml:space="preserve">FE </t>
  </si>
  <si>
    <t xml:space="preserve">FC </t>
  </si>
  <si>
    <t xml:space="preserve">MO </t>
  </si>
  <si>
    <t xml:space="preserve">PR </t>
  </si>
  <si>
    <t xml:space="preserve">PC </t>
  </si>
  <si>
    <t xml:space="preserve">RA </t>
  </si>
  <si>
    <t xml:space="preserve">RE </t>
  </si>
  <si>
    <t xml:space="preserve">RN </t>
  </si>
  <si>
    <t xml:space="preserve">GO </t>
  </si>
  <si>
    <t xml:space="preserve">PN </t>
  </si>
  <si>
    <t xml:space="preserve">TS </t>
  </si>
  <si>
    <t xml:space="preserve">UD </t>
  </si>
  <si>
    <t xml:space="preserve">FR </t>
  </si>
  <si>
    <t xml:space="preserve">LT </t>
  </si>
  <si>
    <t xml:space="preserve">Roma </t>
  </si>
  <si>
    <t xml:space="preserve">VT </t>
  </si>
  <si>
    <t xml:space="preserve">GE </t>
  </si>
  <si>
    <t xml:space="preserve">IM </t>
  </si>
  <si>
    <t xml:space="preserve">SP </t>
  </si>
  <si>
    <t xml:space="preserve">SV </t>
  </si>
  <si>
    <t xml:space="preserve">BG </t>
  </si>
  <si>
    <t xml:space="preserve">BS </t>
  </si>
  <si>
    <t xml:space="preserve">CO </t>
  </si>
  <si>
    <t xml:space="preserve">CR </t>
  </si>
  <si>
    <t xml:space="preserve">LC </t>
  </si>
  <si>
    <t xml:space="preserve">LO </t>
  </si>
  <si>
    <t xml:space="preserve">MN </t>
  </si>
  <si>
    <t xml:space="preserve">MI </t>
  </si>
  <si>
    <t xml:space="preserve">PV </t>
  </si>
  <si>
    <t xml:space="preserve">SO </t>
  </si>
  <si>
    <t xml:space="preserve">VA </t>
  </si>
  <si>
    <t xml:space="preserve">MB </t>
  </si>
  <si>
    <t xml:space="preserve">AN </t>
  </si>
  <si>
    <t xml:space="preserve">AP </t>
  </si>
  <si>
    <t xml:space="preserve">MC </t>
  </si>
  <si>
    <t xml:space="preserve">PU </t>
  </si>
  <si>
    <t xml:space="preserve">FM </t>
  </si>
  <si>
    <t xml:space="preserve">IS </t>
  </si>
  <si>
    <t xml:space="preserve">AL </t>
  </si>
  <si>
    <t xml:space="preserve">AT </t>
  </si>
  <si>
    <t xml:space="preserve">BI </t>
  </si>
  <si>
    <t xml:space="preserve">CN </t>
  </si>
  <si>
    <t xml:space="preserve">NO </t>
  </si>
  <si>
    <t xml:space="preserve">TO </t>
  </si>
  <si>
    <t xml:space="preserve">VB </t>
  </si>
  <si>
    <t xml:space="preserve">VC </t>
  </si>
  <si>
    <t xml:space="preserve">BA </t>
  </si>
  <si>
    <t xml:space="preserve">BR </t>
  </si>
  <si>
    <t xml:space="preserve">FG </t>
  </si>
  <si>
    <t xml:space="preserve">LE </t>
  </si>
  <si>
    <t xml:space="preserve">TA </t>
  </si>
  <si>
    <t xml:space="preserve">BT </t>
  </si>
  <si>
    <t xml:space="preserve">CA </t>
  </si>
  <si>
    <t xml:space="preserve">NU </t>
  </si>
  <si>
    <t xml:space="preserve">OR </t>
  </si>
  <si>
    <t xml:space="preserve">SS </t>
  </si>
  <si>
    <t xml:space="preserve">CI </t>
  </si>
  <si>
    <t xml:space="preserve">VS </t>
  </si>
  <si>
    <t xml:space="preserve">OG </t>
  </si>
  <si>
    <t xml:space="preserve">OT </t>
  </si>
  <si>
    <t xml:space="preserve">AG </t>
  </si>
  <si>
    <t xml:space="preserve">CL </t>
  </si>
  <si>
    <t xml:space="preserve">CT </t>
  </si>
  <si>
    <t xml:space="preserve">EN </t>
  </si>
  <si>
    <t xml:space="preserve">ME </t>
  </si>
  <si>
    <t xml:space="preserve">PA </t>
  </si>
  <si>
    <t xml:space="preserve">RG </t>
  </si>
  <si>
    <t xml:space="preserve">SR </t>
  </si>
  <si>
    <t xml:space="preserve">TP </t>
  </si>
  <si>
    <t xml:space="preserve">AR </t>
  </si>
  <si>
    <t xml:space="preserve">FI </t>
  </si>
  <si>
    <t xml:space="preserve">GR </t>
  </si>
  <si>
    <t xml:space="preserve">LI </t>
  </si>
  <si>
    <t xml:space="preserve">LU </t>
  </si>
  <si>
    <t xml:space="preserve">MS </t>
  </si>
  <si>
    <t xml:space="preserve">PI </t>
  </si>
  <si>
    <t xml:space="preserve">PT </t>
  </si>
  <si>
    <t xml:space="preserve">PO </t>
  </si>
  <si>
    <t xml:space="preserve">SI </t>
  </si>
  <si>
    <t xml:space="preserve">BZ </t>
  </si>
  <si>
    <t xml:space="preserve">TN </t>
  </si>
  <si>
    <t xml:space="preserve">PG </t>
  </si>
  <si>
    <t xml:space="preserve">TR </t>
  </si>
  <si>
    <t xml:space="preserve">AO </t>
  </si>
  <si>
    <t xml:space="preserve">BL </t>
  </si>
  <si>
    <t xml:space="preserve">PD </t>
  </si>
  <si>
    <t xml:space="preserve">RO </t>
  </si>
  <si>
    <t xml:space="preserve">TV </t>
  </si>
  <si>
    <t xml:space="preserve">VE </t>
  </si>
  <si>
    <t xml:space="preserve">VR </t>
  </si>
  <si>
    <t xml:space="preserve">VI </t>
  </si>
  <si>
    <t>OS</t>
  </si>
  <si>
    <t>Complementary pathways</t>
  </si>
  <si>
    <t>Supporto prefetture</t>
  </si>
  <si>
    <t>PROGRAMMA NAZIONALE FAMI 2021-2027 - INTERVENTI PIANIFICATI e DOTAZIONE FINANZIARIA</t>
  </si>
  <si>
    <t xml:space="preserve"> INTERVENTI ATTIVATI</t>
  </si>
  <si>
    <t>rev. 24/04/2024</t>
  </si>
  <si>
    <t>lett.</t>
  </si>
  <si>
    <t xml:space="preserve">Intervento  </t>
  </si>
  <si>
    <t>Titolare</t>
  </si>
  <si>
    <t>budget richiesto</t>
  </si>
  <si>
    <t>Budget</t>
  </si>
  <si>
    <t>TOT. OS</t>
  </si>
  <si>
    <t>% OS</t>
  </si>
  <si>
    <t>Sostegno operativo (sì /no)</t>
  </si>
  <si>
    <t>budget Sostegno operativo (quota CE)</t>
  </si>
  <si>
    <t>Codice di spesa (Allegato VI reg. 2021/1147)</t>
  </si>
  <si>
    <t>TOT. indicato nel PN v.2.2 del 2023 
(erroneamente calcolato da SFC)</t>
  </si>
  <si>
    <t>Totale budget OS</t>
  </si>
  <si>
    <t>Progetto / avviso</t>
  </si>
  <si>
    <t>Denominazione</t>
  </si>
  <si>
    <t xml:space="preserve">Data adozione </t>
  </si>
  <si>
    <t>%</t>
  </si>
  <si>
    <t>CLASSIFICAZIONE</t>
  </si>
  <si>
    <t>budget</t>
  </si>
  <si>
    <t xml:space="preserve">NOTE </t>
  </si>
  <si>
    <t>OS 1 ASILO</t>
  </si>
  <si>
    <t>a</t>
  </si>
  <si>
    <r>
      <rPr>
        <b/>
        <sz val="13"/>
        <color theme="1"/>
        <rFont val="Calibri"/>
        <family val="2"/>
        <scheme val="minor"/>
      </rPr>
      <t>Servizi informativi</t>
    </r>
    <r>
      <rPr>
        <sz val="13"/>
        <color theme="1"/>
        <rFont val="Calibri"/>
        <family val="2"/>
        <scheme val="minor"/>
      </rPr>
      <t xml:space="preserve"> per richiedenti e titolari </t>
    </r>
  </si>
  <si>
    <t>Min. Interno - Dir. Servizi</t>
  </si>
  <si>
    <t xml:space="preserve">003 Attuazione dell’acquis dell’Unione </t>
  </si>
  <si>
    <r>
      <t xml:space="preserve">- </t>
    </r>
    <r>
      <rPr>
        <b/>
        <sz val="13"/>
        <color theme="1"/>
        <rFont val="Calibri"/>
        <family val="2"/>
        <scheme val="minor"/>
      </rPr>
      <t>Formazione operatori per informativa migranti</t>
    </r>
    <r>
      <rPr>
        <sz val="13"/>
        <color theme="1"/>
        <rFont val="Calibri"/>
        <family val="2"/>
        <scheme val="minor"/>
      </rPr>
      <t xml:space="preserve">:  1.250 operatori formati (1,25M€), 
- </t>
    </r>
    <r>
      <rPr>
        <b/>
        <sz val="13"/>
        <color theme="1"/>
        <rFont val="Calibri"/>
        <family val="2"/>
        <scheme val="minor"/>
      </rPr>
      <t>Attivazione di servizi informativi</t>
    </r>
    <r>
      <rPr>
        <sz val="13"/>
        <color theme="1"/>
        <rFont val="Calibri"/>
        <family val="2"/>
        <scheme val="minor"/>
      </rPr>
      <t>: numero verde, one stop shop, 20 sportelli informativi  (2,25M€)</t>
    </r>
  </si>
  <si>
    <r>
      <t xml:space="preserve">- </t>
    </r>
    <r>
      <rPr>
        <b/>
        <sz val="12"/>
        <color theme="1"/>
        <rFont val="Calibri"/>
        <family val="2"/>
        <scheme val="minor"/>
      </rPr>
      <t>Formazione operatori per informativa migranti</t>
    </r>
    <r>
      <rPr>
        <sz val="12"/>
        <color theme="1"/>
        <rFont val="Calibri"/>
        <family val="2"/>
        <scheme val="minor"/>
      </rPr>
      <t xml:space="preserve">:  1.250 operatori formati (1,25M€), 
- </t>
    </r>
    <r>
      <rPr>
        <b/>
        <sz val="12"/>
        <color theme="1"/>
        <rFont val="Calibri"/>
        <family val="2"/>
        <scheme val="minor"/>
      </rPr>
      <t>Attivazione di servizi informativi</t>
    </r>
    <r>
      <rPr>
        <sz val="12"/>
        <color theme="1"/>
        <rFont val="Calibri"/>
        <family val="2"/>
        <scheme val="minor"/>
      </rPr>
      <t>: numero verde, one stop shop, 20 sportelli informativi  (2,25M€)</t>
    </r>
  </si>
  <si>
    <t>b</t>
  </si>
  <si>
    <r>
      <rPr>
        <b/>
        <sz val="13"/>
        <color theme="1"/>
        <rFont val="Calibri"/>
        <family val="2"/>
        <scheme val="minor"/>
      </rPr>
      <t xml:space="preserve">Potenziamento delle strutture dalla PS </t>
    </r>
    <r>
      <rPr>
        <sz val="13"/>
        <color theme="1"/>
        <rFont val="Calibri"/>
        <family val="2"/>
        <scheme val="minor"/>
      </rPr>
      <t>collegate al sistema nazionale di protezione dei richiedenti asilo</t>
    </r>
  </si>
  <si>
    <t>Min. Interno - Polizia di Stato</t>
  </si>
  <si>
    <t xml:space="preserve">007 Sostegno operativo </t>
  </si>
  <si>
    <r>
      <t xml:space="preserve">Interventi di rafforzamento strutturale e a supporto dell'organico (75M€): 
- </t>
    </r>
    <r>
      <rPr>
        <b/>
        <sz val="13"/>
        <color theme="1"/>
        <rFont val="Calibri"/>
        <family val="2"/>
        <scheme val="minor"/>
      </rPr>
      <t>personale aggiuntivo</t>
    </r>
    <r>
      <rPr>
        <sz val="13"/>
        <color theme="1"/>
        <rFont val="Calibri"/>
        <family val="2"/>
        <scheme val="minor"/>
      </rPr>
      <t xml:space="preserve">: 250 RU c/o Uffici immigrazione da impegnare nelle procedure connesse alla protezione internazionale (operatori specializzati, mediatori, etc)
- </t>
    </r>
    <r>
      <rPr>
        <b/>
        <sz val="13"/>
        <color theme="1"/>
        <rFont val="Calibri"/>
        <family val="2"/>
        <scheme val="minor"/>
      </rPr>
      <t>acquisto attrezzature</t>
    </r>
  </si>
  <si>
    <t>prog.</t>
  </si>
  <si>
    <t>MED.E.A. -Mediazione culturale E Ausilio agli Uffici Immigrazione</t>
  </si>
  <si>
    <t>Progetti del Ministero dell'Interno</t>
  </si>
  <si>
    <r>
      <t xml:space="preserve">Interventi di rafforzamento strutturale e a supporto dell'organico (75M€): 
- </t>
    </r>
    <r>
      <rPr>
        <b/>
        <sz val="12"/>
        <color theme="1"/>
        <rFont val="Calibri"/>
        <family val="2"/>
        <scheme val="minor"/>
      </rPr>
      <t>personale aggiuntivo</t>
    </r>
    <r>
      <rPr>
        <sz val="12"/>
        <color theme="1"/>
        <rFont val="Calibri"/>
        <family val="2"/>
        <scheme val="minor"/>
      </rPr>
      <t xml:space="preserve">: 250 RU c/o Uffici immigrazione da impegnare nelle procedure connesse alla protezione internazionale (operatori specializzati, mediatori, etc)
- </t>
    </r>
    <r>
      <rPr>
        <b/>
        <sz val="12"/>
        <color theme="1"/>
        <rFont val="Calibri"/>
        <family val="2"/>
        <scheme val="minor"/>
      </rPr>
      <t>acquisto attrezzature</t>
    </r>
  </si>
  <si>
    <t>c</t>
  </si>
  <si>
    <r>
      <t xml:space="preserve">Miglioramento della </t>
    </r>
    <r>
      <rPr>
        <i/>
        <sz val="13"/>
        <color theme="1"/>
        <rFont val="Calibri"/>
        <family val="2"/>
        <scheme val="minor"/>
      </rPr>
      <t xml:space="preserve">performance </t>
    </r>
    <r>
      <rPr>
        <sz val="13"/>
        <color theme="1"/>
        <rFont val="Calibri"/>
        <family val="2"/>
        <scheme val="minor"/>
      </rPr>
      <t xml:space="preserve">della </t>
    </r>
    <r>
      <rPr>
        <b/>
        <sz val="13"/>
        <color theme="1"/>
        <rFont val="Calibri"/>
        <family val="2"/>
        <scheme val="minor"/>
      </rPr>
      <t xml:space="preserve">Commissione Nazionale Asilo </t>
    </r>
    <r>
      <rPr>
        <sz val="13"/>
        <color theme="1"/>
        <rFont val="Calibri"/>
        <family val="2"/>
        <scheme val="minor"/>
      </rPr>
      <t xml:space="preserve">e della Commissioni Territoriali </t>
    </r>
  </si>
  <si>
    <t>Min. Interno - CNA</t>
  </si>
  <si>
    <t xml:space="preserve">002 Procedure di asilo </t>
  </si>
  <si>
    <r>
      <t xml:space="preserve">- </t>
    </r>
    <r>
      <rPr>
        <b/>
        <sz val="13"/>
        <color theme="1"/>
        <rFont val="Calibri"/>
        <family val="2"/>
        <scheme val="minor"/>
      </rPr>
      <t>personale aggiuntivo</t>
    </r>
    <r>
      <rPr>
        <sz val="13"/>
        <color theme="1"/>
        <rFont val="Calibri"/>
        <family val="2"/>
        <scheme val="minor"/>
      </rPr>
      <t xml:space="preserve">: 70 RU (18,5M€)
- </t>
    </r>
    <r>
      <rPr>
        <b/>
        <sz val="13"/>
        <color theme="1"/>
        <rFont val="Calibri"/>
        <family val="2"/>
        <scheme val="minor"/>
      </rPr>
      <t xml:space="preserve">formazione interna </t>
    </r>
    <r>
      <rPr>
        <sz val="13"/>
        <color theme="1"/>
        <rFont val="Calibri"/>
        <family val="2"/>
        <scheme val="minor"/>
      </rPr>
      <t xml:space="preserve">per 300 operatori e sostegno ai case worker (3,2M€)
- </t>
    </r>
    <r>
      <rPr>
        <b/>
        <sz val="13"/>
        <color theme="1"/>
        <rFont val="Calibri"/>
        <family val="2"/>
        <scheme val="minor"/>
      </rPr>
      <t xml:space="preserve">digitalizzazione procedure </t>
    </r>
    <r>
      <rPr>
        <sz val="13"/>
        <color theme="1"/>
        <rFont val="Calibri"/>
        <family val="2"/>
        <scheme val="minor"/>
      </rPr>
      <t>e attivazione strumentazione (5M€)</t>
    </r>
  </si>
  <si>
    <t>CNA</t>
  </si>
  <si>
    <t>Potenziamento Operativo (incremento personale)</t>
  </si>
  <si>
    <r>
      <t xml:space="preserve">- </t>
    </r>
    <r>
      <rPr>
        <b/>
        <sz val="12"/>
        <color theme="1"/>
        <rFont val="Calibri"/>
        <family val="2"/>
        <scheme val="minor"/>
      </rPr>
      <t>personale aggiuntivo</t>
    </r>
    <r>
      <rPr>
        <sz val="12"/>
        <color theme="1"/>
        <rFont val="Calibri"/>
        <family val="2"/>
        <scheme val="minor"/>
      </rPr>
      <t xml:space="preserve">: 70 RU (18,5M€)
- </t>
    </r>
    <r>
      <rPr>
        <b/>
        <sz val="12"/>
        <color theme="1"/>
        <rFont val="Calibri"/>
        <family val="2"/>
        <scheme val="minor"/>
      </rPr>
      <t xml:space="preserve">formazione interna </t>
    </r>
    <r>
      <rPr>
        <sz val="12"/>
        <color theme="1"/>
        <rFont val="Calibri"/>
        <family val="2"/>
        <scheme val="minor"/>
      </rPr>
      <t xml:space="preserve">per 300 operatori e sostegno ai case worker (3,2M€)
- </t>
    </r>
    <r>
      <rPr>
        <b/>
        <sz val="12"/>
        <color theme="1"/>
        <rFont val="Calibri"/>
        <family val="2"/>
        <scheme val="minor"/>
      </rPr>
      <t xml:space="preserve">digitalizzazione procedure </t>
    </r>
    <r>
      <rPr>
        <sz val="12"/>
        <color theme="1"/>
        <rFont val="Calibri"/>
        <family val="2"/>
        <scheme val="minor"/>
      </rPr>
      <t>e attivazione strumentazione (5M€)</t>
    </r>
  </si>
  <si>
    <t>d</t>
  </si>
  <si>
    <r>
      <t xml:space="preserve">Incremento della capacità di primissima accoglienza dei fenomeni legati al </t>
    </r>
    <r>
      <rPr>
        <b/>
        <sz val="13"/>
        <color theme="1"/>
        <rFont val="Calibri"/>
        <family val="2"/>
        <scheme val="minor"/>
      </rPr>
      <t xml:space="preserve">traffico di esseri umani </t>
    </r>
  </si>
  <si>
    <t xml:space="preserve">PCDM - Dipartimento Pari Opportunità </t>
  </si>
  <si>
    <t xml:space="preserve">005 Persone con esigenze di accoglienza e procedurali particolari </t>
  </si>
  <si>
    <t xml:space="preserve">sistema di accoglienza per persone vulnerabili potenziali vittime di tratta </t>
  </si>
  <si>
    <t>da pervenire</t>
  </si>
  <si>
    <t>da definire</t>
  </si>
  <si>
    <t>Progetti di altre Amministrazioni centrali</t>
  </si>
  <si>
    <r>
      <t>Potenziamento dei servizi erogati sull'asse casa e integrazione socio-economica a favore di titolari di protezione internazionale
-</t>
    </r>
    <r>
      <rPr>
        <b/>
        <sz val="13"/>
        <color rgb="FF000000"/>
        <rFont val="Calibri"/>
        <family val="2"/>
        <scheme val="minor"/>
      </rPr>
      <t xml:space="preserve"> target vulnerabili assistiti</t>
    </r>
    <r>
      <rPr>
        <sz val="13"/>
        <color rgb="FF000000"/>
        <rFont val="Calibri"/>
        <family val="2"/>
        <scheme val="minor"/>
      </rPr>
      <t xml:space="preserve">: 2.100  (38M€)
- prsone </t>
    </r>
    <r>
      <rPr>
        <b/>
        <sz val="13"/>
        <color rgb="FF000000"/>
        <rFont val="Calibri"/>
        <family val="2"/>
        <scheme val="minor"/>
      </rPr>
      <t xml:space="preserve">collocate in strutture </t>
    </r>
    <r>
      <rPr>
        <sz val="13"/>
        <color rgb="FF000000"/>
        <rFont val="Calibri"/>
        <family val="2"/>
        <scheme val="minor"/>
      </rPr>
      <t xml:space="preserve">dedicate alle vittime o potenziali vittime di tratta: 100 
- </t>
    </r>
    <r>
      <rPr>
        <b/>
        <sz val="13"/>
        <color rgb="FF000000"/>
        <rFont val="Calibri"/>
        <family val="2"/>
        <scheme val="minor"/>
      </rPr>
      <t>formazione operatori</t>
    </r>
    <r>
      <rPr>
        <sz val="13"/>
        <color rgb="FF000000"/>
        <rFont val="Calibri"/>
        <family val="2"/>
        <scheme val="minor"/>
      </rPr>
      <t>: 3360 (2M€)</t>
    </r>
  </si>
  <si>
    <t>Formazione operatori tratta</t>
  </si>
  <si>
    <r>
      <t>Potenziamento dei servizi erogati sull'asse casa e integrazione socio-economica a favore di titolari di protezione internazionale
-</t>
    </r>
    <r>
      <rPr>
        <b/>
        <sz val="12"/>
        <color rgb="FF000000"/>
        <rFont val="Calibri"/>
        <family val="2"/>
        <scheme val="minor"/>
      </rPr>
      <t xml:space="preserve"> target vulnerabili assistiti</t>
    </r>
    <r>
      <rPr>
        <sz val="12"/>
        <color rgb="FF000000"/>
        <rFont val="Calibri"/>
        <family val="2"/>
        <scheme val="minor"/>
      </rPr>
      <t xml:space="preserve">: 2.100  (38M€)
- prsone </t>
    </r>
    <r>
      <rPr>
        <b/>
        <sz val="12"/>
        <color rgb="FF000000"/>
        <rFont val="Calibri"/>
        <family val="2"/>
        <scheme val="minor"/>
      </rPr>
      <t xml:space="preserve">collocate in strutture </t>
    </r>
    <r>
      <rPr>
        <sz val="12"/>
        <color rgb="FF000000"/>
        <rFont val="Calibri"/>
        <family val="2"/>
        <scheme val="minor"/>
      </rPr>
      <t xml:space="preserve">dedicate alle vittime o potenziali vittime di tratta: 100 
- </t>
    </r>
    <r>
      <rPr>
        <b/>
        <sz val="12"/>
        <color rgb="FF000000"/>
        <rFont val="Calibri"/>
        <family val="2"/>
        <scheme val="minor"/>
      </rPr>
      <t>formazione operatori</t>
    </r>
    <r>
      <rPr>
        <sz val="12"/>
        <color rgb="FF000000"/>
        <rFont val="Calibri"/>
        <family val="2"/>
        <scheme val="minor"/>
      </rPr>
      <t>: 3360 (2M€)</t>
    </r>
  </si>
  <si>
    <t>e</t>
  </si>
  <si>
    <r>
      <t xml:space="preserve">Implementazione della presa in carico delle vulnerabilità in accoglienza da parte dei </t>
    </r>
    <r>
      <rPr>
        <b/>
        <sz val="13"/>
        <color theme="1"/>
        <rFont val="Calibri"/>
        <family val="2"/>
        <scheme val="minor"/>
      </rPr>
      <t xml:space="preserve">servizi sanitari </t>
    </r>
    <r>
      <rPr>
        <sz val="13"/>
        <color theme="1"/>
        <rFont val="Calibri"/>
        <family val="2"/>
        <scheme val="minor"/>
      </rPr>
      <t xml:space="preserve">sul territorio </t>
    </r>
  </si>
  <si>
    <t>Min. Interno - Dir. Politiche</t>
  </si>
  <si>
    <r>
      <t xml:space="preserve"> - attività di </t>
    </r>
    <r>
      <rPr>
        <b/>
        <sz val="13"/>
        <rFont val="Calibri"/>
        <family val="2"/>
        <scheme val="minor"/>
      </rPr>
      <t xml:space="preserve">presa in carico </t>
    </r>
    <r>
      <rPr>
        <sz val="13"/>
        <rFont val="Calibri"/>
        <family val="2"/>
        <scheme val="minor"/>
      </rPr>
      <t xml:space="preserve">per </t>
    </r>
    <r>
      <rPr>
        <b/>
        <sz val="13"/>
        <rFont val="Calibri"/>
        <family val="2"/>
        <scheme val="minor"/>
      </rPr>
      <t>target vulnerabili</t>
    </r>
    <r>
      <rPr>
        <sz val="13"/>
        <rFont val="Calibri"/>
        <family val="2"/>
        <scheme val="minor"/>
      </rPr>
      <t xml:space="preserve">: n.14.000, (39,25M€)
-  </t>
    </r>
    <r>
      <rPr>
        <b/>
        <sz val="13"/>
        <rFont val="Calibri"/>
        <family val="2"/>
        <scheme val="minor"/>
      </rPr>
      <t>formazione operatori</t>
    </r>
    <r>
      <rPr>
        <sz val="13"/>
        <rFont val="Calibri"/>
        <family val="2"/>
        <scheme val="minor"/>
      </rPr>
      <t xml:space="preserve">: n.400
- </t>
    </r>
    <r>
      <rPr>
        <b/>
        <sz val="13"/>
        <rFont val="Calibri"/>
        <family val="2"/>
        <scheme val="minor"/>
      </rPr>
      <t xml:space="preserve">formazione operatori </t>
    </r>
    <r>
      <rPr>
        <sz val="13"/>
        <rFont val="Calibri"/>
        <family val="2"/>
        <scheme val="minor"/>
      </rPr>
      <t xml:space="preserve">per applicazione del metodo olistico per determinazione della minore età: n.126 (750k€)
- </t>
    </r>
    <r>
      <rPr>
        <b/>
        <sz val="13"/>
        <rFont val="Calibri"/>
        <family val="2"/>
        <scheme val="minor"/>
      </rPr>
      <t xml:space="preserve">Protocollo nazionale </t>
    </r>
    <r>
      <rPr>
        <sz val="13"/>
        <rFont val="Calibri"/>
        <family val="2"/>
        <scheme val="minor"/>
      </rPr>
      <t xml:space="preserve">per la presa in carico delle vulnerabilità e raccordo tra sistema di accoglienza e SSN; </t>
    </r>
  </si>
  <si>
    <t xml:space="preserve">Min. Interno - Dir. Politiche </t>
  </si>
  <si>
    <t>Piani regionali salute</t>
  </si>
  <si>
    <t>Avvisi pubblici dell'Autorità di Gestione</t>
  </si>
  <si>
    <r>
      <t xml:space="preserve"> - attività di </t>
    </r>
    <r>
      <rPr>
        <b/>
        <sz val="12"/>
        <rFont val="Calibri"/>
        <family val="2"/>
        <scheme val="minor"/>
      </rPr>
      <t xml:space="preserve">presa in carico </t>
    </r>
    <r>
      <rPr>
        <sz val="12"/>
        <rFont val="Calibri"/>
        <family val="2"/>
        <scheme val="minor"/>
      </rPr>
      <t xml:space="preserve">per </t>
    </r>
    <r>
      <rPr>
        <b/>
        <sz val="12"/>
        <rFont val="Calibri"/>
        <family val="2"/>
        <scheme val="minor"/>
      </rPr>
      <t>target vulnerabili</t>
    </r>
    <r>
      <rPr>
        <sz val="12"/>
        <rFont val="Calibri"/>
        <family val="2"/>
        <scheme val="minor"/>
      </rPr>
      <t xml:space="preserve">: n.14.000, (39,25M€)
-  </t>
    </r>
    <r>
      <rPr>
        <b/>
        <sz val="12"/>
        <rFont val="Calibri"/>
        <family val="2"/>
        <scheme val="minor"/>
      </rPr>
      <t>formazione operatori</t>
    </r>
    <r>
      <rPr>
        <sz val="12"/>
        <rFont val="Calibri"/>
        <family val="2"/>
        <scheme val="minor"/>
      </rPr>
      <t xml:space="preserve">: n.400
- </t>
    </r>
    <r>
      <rPr>
        <b/>
        <sz val="12"/>
        <rFont val="Calibri"/>
        <family val="2"/>
        <scheme val="minor"/>
      </rPr>
      <t xml:space="preserve">formazione operatori </t>
    </r>
    <r>
      <rPr>
        <sz val="12"/>
        <rFont val="Calibri"/>
        <family val="2"/>
        <scheme val="minor"/>
      </rPr>
      <t xml:space="preserve">per applicazione del metodo olistico per determinazione della minore età: n.126 (750k€)
- </t>
    </r>
    <r>
      <rPr>
        <b/>
        <sz val="12"/>
        <rFont val="Calibri"/>
        <family val="2"/>
        <scheme val="minor"/>
      </rPr>
      <t xml:space="preserve">Protocollo nazionale </t>
    </r>
    <r>
      <rPr>
        <sz val="12"/>
        <rFont val="Calibri"/>
        <family val="2"/>
        <scheme val="minor"/>
      </rPr>
      <t xml:space="preserve">per la presa in carico delle vulnerabilità e raccordo tra sistema di accoglienza e SSN; </t>
    </r>
  </si>
  <si>
    <t>INMP</t>
  </si>
  <si>
    <t>Progetto per identificazione precoce e presa in carico</t>
  </si>
  <si>
    <t>f</t>
  </si>
  <si>
    <r>
      <t xml:space="preserve">Promozione </t>
    </r>
    <r>
      <rPr>
        <b/>
        <sz val="13"/>
        <color theme="1"/>
        <rFont val="Calibri"/>
        <family val="2"/>
        <scheme val="minor"/>
      </rPr>
      <t>dell’autonomia</t>
    </r>
    <r>
      <rPr>
        <sz val="13"/>
        <color theme="1"/>
        <rFont val="Calibri"/>
        <family val="2"/>
        <scheme val="minor"/>
      </rPr>
      <t xml:space="preserve"> sociale ed economica dei rifugiati </t>
    </r>
  </si>
  <si>
    <t>Min. Interno - Dir. Politiche 
(in collaborazione con Servizio centrale)</t>
  </si>
  <si>
    <r>
      <t xml:space="preserve"> servizi di </t>
    </r>
    <r>
      <rPr>
        <b/>
        <sz val="13"/>
        <color theme="1"/>
        <rFont val="Calibri"/>
        <family val="2"/>
        <scheme val="minor"/>
      </rPr>
      <t>supporto all'autonomia</t>
    </r>
    <r>
      <rPr>
        <sz val="13"/>
        <color theme="1"/>
        <rFont val="Calibri"/>
        <family val="2"/>
        <scheme val="minor"/>
      </rPr>
      <t xml:space="preserve"> per titolari di protezione internazionale usciti da circuito di accoglienza: n.39.000 (80M€)</t>
    </r>
  </si>
  <si>
    <t>Autonomia titolari di protezione</t>
  </si>
  <si>
    <r>
      <t xml:space="preserve"> servizi di </t>
    </r>
    <r>
      <rPr>
        <b/>
        <sz val="12"/>
        <color theme="1"/>
        <rFont val="Calibri"/>
        <family val="2"/>
        <scheme val="minor"/>
      </rPr>
      <t>supporto all'autonomia</t>
    </r>
    <r>
      <rPr>
        <sz val="12"/>
        <color theme="1"/>
        <rFont val="Calibri"/>
        <family val="2"/>
        <scheme val="minor"/>
      </rPr>
      <t xml:space="preserve"> per titolari di protezione internazionale usciti da circuito di accoglienza: n.39.000 (80M€)</t>
    </r>
  </si>
  <si>
    <t>g</t>
  </si>
  <si>
    <r>
      <rPr>
        <b/>
        <sz val="13"/>
        <color theme="1"/>
        <rFont val="Calibri"/>
        <family val="2"/>
        <scheme val="minor"/>
      </rPr>
      <t xml:space="preserve">Potenziamento delle strutture </t>
    </r>
    <r>
      <rPr>
        <sz val="13"/>
        <color theme="1"/>
        <rFont val="Calibri"/>
        <family val="2"/>
        <scheme val="minor"/>
      </rPr>
      <t>del DLCI preposte alla gestione del Sistema Nazionale di Accoglienza e Protezione</t>
    </r>
  </si>
  <si>
    <r>
      <rPr>
        <b/>
        <sz val="13"/>
        <rFont val="Calibri"/>
        <family val="2"/>
        <scheme val="minor"/>
      </rPr>
      <t xml:space="preserve">Incremento personale </t>
    </r>
    <r>
      <rPr>
        <sz val="13"/>
        <rFont val="Calibri"/>
        <family val="2"/>
        <scheme val="minor"/>
      </rPr>
      <t>in carico presso diversi uffici della Direzione Centrale servizi
- 10 RU Ufficio Dublino (3M€)
- 4 RU per Ufficio Centri accoglienza, identificazione e monitoraggio (1,2M€)
- 6 RU per Ufficio MSNA e asilo (1,8M€)</t>
    </r>
  </si>
  <si>
    <t>Direzione Servizi Civili</t>
  </si>
  <si>
    <t>Potenziamento Operativo (incremento personale Direzione)</t>
  </si>
  <si>
    <r>
      <rPr>
        <b/>
        <sz val="12"/>
        <rFont val="Calibri"/>
        <family val="2"/>
        <scheme val="minor"/>
      </rPr>
      <t xml:space="preserve">Incremento personale </t>
    </r>
    <r>
      <rPr>
        <sz val="12"/>
        <rFont val="Calibri"/>
        <family val="2"/>
        <scheme val="minor"/>
      </rPr>
      <t>in carico presso diversi uffici della Direzione Centrale servizi
- 10 RU Ufficio Dublino (3M€)
- 4 RU per Ufficio Centri accoglienza, identificazione e monitoraggio (1,2M€)
- 6 RU per Ufficio MSNA e asilo (1,8M€)</t>
    </r>
  </si>
  <si>
    <t>h.1</t>
  </si>
  <si>
    <r>
      <t xml:space="preserve">Potenziamento dei servizi a favore dei MSNA al </t>
    </r>
    <r>
      <rPr>
        <b/>
        <sz val="13"/>
        <color theme="1"/>
        <rFont val="Calibri"/>
        <family val="2"/>
        <scheme val="minor"/>
      </rPr>
      <t>primissimo arrivo</t>
    </r>
  </si>
  <si>
    <t xml:space="preserve">004 Minori migranti </t>
  </si>
  <si>
    <r>
      <t xml:space="preserve">- </t>
    </r>
    <r>
      <rPr>
        <b/>
        <sz val="13"/>
        <color theme="1"/>
        <rFont val="Calibri"/>
        <family val="2"/>
        <scheme val="minor"/>
      </rPr>
      <t xml:space="preserve">1000 posti per primissima accoglienza MSNA </t>
    </r>
    <r>
      <rPr>
        <sz val="13"/>
        <color theme="1"/>
        <rFont val="Calibri"/>
        <family val="2"/>
        <scheme val="minor"/>
      </rPr>
      <t>+ 5 anni (100M€)</t>
    </r>
  </si>
  <si>
    <t>Potenziamento dei servizi a favore dei MSNA (750 posti)</t>
  </si>
  <si>
    <r>
      <t xml:space="preserve">- </t>
    </r>
    <r>
      <rPr>
        <b/>
        <sz val="12"/>
        <color theme="1"/>
        <rFont val="Calibri"/>
        <family val="2"/>
        <scheme val="minor"/>
      </rPr>
      <t xml:space="preserve">1000 posti per primissima accoglienza MSNA </t>
    </r>
    <r>
      <rPr>
        <sz val="12"/>
        <color theme="1"/>
        <rFont val="Calibri"/>
        <family val="2"/>
        <scheme val="minor"/>
      </rPr>
      <t>+ 5 anni (100M€)</t>
    </r>
  </si>
  <si>
    <t>Potenziamento dei servizi a favore dei MSNA (250 posti)</t>
  </si>
  <si>
    <t>h.2</t>
  </si>
  <si>
    <r>
      <rPr>
        <b/>
        <sz val="13"/>
        <color theme="1"/>
        <rFont val="Calibri"/>
        <family val="2"/>
        <scheme val="minor"/>
      </rPr>
      <t xml:space="preserve">Incremento della capacità recettiva </t>
    </r>
    <r>
      <rPr>
        <sz val="13"/>
        <color theme="1"/>
        <rFont val="Calibri"/>
        <family val="2"/>
        <scheme val="minor"/>
      </rPr>
      <t>del sistema di protezione per la categoria MSNA</t>
    </r>
  </si>
  <si>
    <r>
      <t xml:space="preserve">- Prosecuzione biennale di 96 progetti di </t>
    </r>
    <r>
      <rPr>
        <b/>
        <sz val="13"/>
        <color theme="1"/>
        <rFont val="Calibri"/>
        <family val="2"/>
        <scheme val="minor"/>
      </rPr>
      <t>accoglienza per MSNA f</t>
    </r>
    <r>
      <rPr>
        <sz val="13"/>
        <color theme="1"/>
        <rFont val="Calibri"/>
        <family val="2"/>
        <scheme val="minor"/>
      </rPr>
      <t>inanziati da FAMI 2014-2020: 1532 posti  per 2 anni, (68M€)</t>
    </r>
  </si>
  <si>
    <r>
      <t xml:space="preserve">- Prosecuzione biennale di 96 progetti di </t>
    </r>
    <r>
      <rPr>
        <b/>
        <sz val="12"/>
        <color theme="1"/>
        <rFont val="Calibri"/>
        <family val="2"/>
        <scheme val="minor"/>
      </rPr>
      <t>accoglienza per MSNA f</t>
    </r>
    <r>
      <rPr>
        <sz val="12"/>
        <color theme="1"/>
        <rFont val="Calibri"/>
        <family val="2"/>
        <scheme val="minor"/>
      </rPr>
      <t>inanziati da FAMI 2014-2020: 1532 posti  per 2 anni, (68M€)</t>
    </r>
  </si>
  <si>
    <t>i</t>
  </si>
  <si>
    <r>
      <t xml:space="preserve">Potenziamento delle procedure e delle strutture legate al </t>
    </r>
    <r>
      <rPr>
        <b/>
        <sz val="13"/>
        <color theme="1"/>
        <rFont val="Calibri"/>
        <family val="2"/>
        <scheme val="minor"/>
      </rPr>
      <t xml:space="preserve">reinsediamento e alle ammissioni umanitarie </t>
    </r>
  </si>
  <si>
    <t>Min Interno - Dir. Servizi - Uff.Relaz. Internaz</t>
  </si>
  <si>
    <t xml:space="preserve">006 Reinsediamento </t>
  </si>
  <si>
    <r>
      <t xml:space="preserve"> '- </t>
    </r>
    <r>
      <rPr>
        <b/>
        <sz val="13"/>
        <color theme="1"/>
        <rFont val="Calibri"/>
        <family val="2"/>
        <scheme val="minor"/>
      </rPr>
      <t xml:space="preserve">Potenziamento Ufficio Resettlement </t>
    </r>
    <r>
      <rPr>
        <sz val="13"/>
        <color theme="1"/>
        <rFont val="Calibri"/>
        <family val="2"/>
        <scheme val="minor"/>
      </rPr>
      <t xml:space="preserve">4.380.000€ ripartiti in 
PERSONALE: 6 consulenti esterni x 7 anni (2.562.000€); INTERPRETI: 300 h/anno x 7 anni (73.500€); 
VIAGGI: 544.500€; 
1 programma pilota di private sponsorship (incluso rapporto di valutazione) 700.000€; 
Sviluppo strumenti digitali per un totale di 500.000€
- 10 interventi di </t>
    </r>
    <r>
      <rPr>
        <b/>
        <sz val="13"/>
        <color theme="1"/>
        <rFont val="Calibri"/>
        <family val="2"/>
        <scheme val="minor"/>
      </rPr>
      <t xml:space="preserve">capacity building </t>
    </r>
    <r>
      <rPr>
        <sz val="13"/>
        <color theme="1"/>
        <rFont val="Calibri"/>
        <family val="2"/>
        <scheme val="minor"/>
      </rPr>
      <t>per un totale di  100.000€</t>
    </r>
  </si>
  <si>
    <t>Min. Interno - Dir. Servizi - Ufficio II Relazioni Internaz.</t>
  </si>
  <si>
    <t>Prog. Ufficio Resettlment</t>
  </si>
  <si>
    <r>
      <t xml:space="preserve"> '- </t>
    </r>
    <r>
      <rPr>
        <b/>
        <sz val="12"/>
        <color theme="1"/>
        <rFont val="Calibri"/>
        <family val="2"/>
        <scheme val="minor"/>
      </rPr>
      <t xml:space="preserve">Potenziamento Ufficio Resettlement </t>
    </r>
    <r>
      <rPr>
        <sz val="12"/>
        <color theme="1"/>
        <rFont val="Calibri"/>
        <family val="2"/>
        <scheme val="minor"/>
      </rPr>
      <t xml:space="preserve">4.380.000€ ripartiti in 
PERSONALE: 6 consulenti esterni x 7 anni (2.562.000€); INTERPRETI: 300 h/anno x 7 anni (73.500€); 
VIAGGI: 544.500€; 
1 programma pilota di private sponsorship (incluso rapporto di valutazione) 700.000€; 
Sviluppo strumenti digitali per un totale di 500.000€
- 10 interventi di </t>
    </r>
    <r>
      <rPr>
        <b/>
        <sz val="12"/>
        <color theme="1"/>
        <rFont val="Calibri"/>
        <family val="2"/>
        <scheme val="minor"/>
      </rPr>
      <t xml:space="preserve">capacity building </t>
    </r>
    <r>
      <rPr>
        <sz val="12"/>
        <color theme="1"/>
        <rFont val="Calibri"/>
        <family val="2"/>
        <scheme val="minor"/>
      </rPr>
      <t>per un totale di  100.000€</t>
    </r>
  </si>
  <si>
    <t>Uffcio Relazioni Internazionali</t>
  </si>
  <si>
    <t>j</t>
  </si>
  <si>
    <r>
      <rPr>
        <b/>
        <sz val="13"/>
        <color theme="1"/>
        <rFont val="Calibri"/>
        <family val="2"/>
        <scheme val="minor"/>
      </rPr>
      <t xml:space="preserve">Personale consolare </t>
    </r>
    <r>
      <rPr>
        <sz val="13"/>
        <color theme="1"/>
        <rFont val="Calibri"/>
        <family val="2"/>
        <scheme val="minor"/>
      </rPr>
      <t>per corridoi umanitari</t>
    </r>
  </si>
  <si>
    <t>MAECI</t>
  </si>
  <si>
    <r>
      <rPr>
        <b/>
        <sz val="13"/>
        <color theme="1"/>
        <rFont val="Calibri"/>
        <family val="2"/>
        <scheme val="minor"/>
      </rPr>
      <t xml:space="preserve"> incremento personale </t>
    </r>
    <r>
      <rPr>
        <sz val="13"/>
        <color theme="1"/>
        <rFont val="Calibri"/>
        <family val="2"/>
        <scheme val="minor"/>
      </rPr>
      <t>per corridoi umanitari: 7 RU per 6 anni (720k€)</t>
    </r>
  </si>
  <si>
    <r>
      <rPr>
        <b/>
        <sz val="12"/>
        <color theme="1"/>
        <rFont val="Calibri"/>
        <family val="2"/>
        <scheme val="minor"/>
      </rPr>
      <t xml:space="preserve"> incremento personale </t>
    </r>
    <r>
      <rPr>
        <sz val="12"/>
        <color theme="1"/>
        <rFont val="Calibri"/>
        <family val="2"/>
        <scheme val="minor"/>
      </rPr>
      <t>per corridoi umanitari: 7 RU per 6 anni (720k€)</t>
    </r>
  </si>
  <si>
    <t>OS 2 Migrazione legale e integrazione</t>
  </si>
  <si>
    <t>a.1</t>
  </si>
  <si>
    <r>
      <rPr>
        <b/>
        <sz val="13"/>
        <color theme="1"/>
        <rFont val="Calibri"/>
        <family val="2"/>
        <scheme val="minor"/>
      </rPr>
      <t xml:space="preserve">Capacity building </t>
    </r>
    <r>
      <rPr>
        <sz val="13"/>
        <color theme="1"/>
        <rFont val="Calibri"/>
        <family val="2"/>
        <scheme val="minor"/>
      </rPr>
      <t xml:space="preserve">e </t>
    </r>
    <r>
      <rPr>
        <sz val="13"/>
        <color theme="1"/>
        <rFont val="Times New Roman"/>
        <family val="1"/>
      </rPr>
      <t>qualificazione degli uffici pubblici</t>
    </r>
  </si>
  <si>
    <t xml:space="preserve">001 Sviluppo di strategie di integrazione </t>
  </si>
  <si>
    <r>
      <t>-</t>
    </r>
    <r>
      <rPr>
        <b/>
        <sz val="13"/>
        <color theme="1"/>
        <rFont val="Calibri"/>
        <family val="2"/>
        <scheme val="minor"/>
      </rPr>
      <t xml:space="preserve"> Progetto nazionale ANCI </t>
    </r>
    <r>
      <rPr>
        <sz val="13"/>
        <color theme="1"/>
        <rFont val="Calibri"/>
        <family val="2"/>
        <scheme val="minor"/>
      </rPr>
      <t>per formazione operatori dei Comuni inseriti nella rete dell'accoglienza: 15M, successivamente incrementato a 20M€ (Lgnet 3 + formaz. operatori)
-</t>
    </r>
    <r>
      <rPr>
        <b/>
        <sz val="13"/>
        <color theme="1"/>
        <rFont val="Calibri"/>
        <family val="2"/>
        <scheme val="minor"/>
      </rPr>
      <t xml:space="preserve"> Progetti attuati da Prefetture </t>
    </r>
    <r>
      <rPr>
        <sz val="13"/>
        <color theme="1"/>
        <rFont val="Calibri"/>
        <family val="2"/>
        <scheme val="minor"/>
      </rPr>
      <t xml:space="preserve">per qualificazione servizi rivolti a migranti: 15M€: innalzato a 20M€
- Progetto di formazione per le prefetture: 5M€: annullato. (allocati su avviso per prefetture)
- Prog. di </t>
    </r>
    <r>
      <rPr>
        <b/>
        <sz val="13"/>
        <color theme="1"/>
        <rFont val="Calibri"/>
        <family val="2"/>
        <scheme val="minor"/>
      </rPr>
      <t xml:space="preserve">supporto a prefetture </t>
    </r>
    <r>
      <rPr>
        <sz val="13"/>
        <color theme="1"/>
        <rFont val="Calibri"/>
        <family val="2"/>
        <scheme val="minor"/>
      </rPr>
      <t xml:space="preserve">per progettazione  FAMI e monitoraggio servizi per attuazione Piano nazionale integrazione (10,5M): diminuito a 4M€ (residui allocati su  prog. rapporto statistico + circolare prefetture)
- </t>
    </r>
    <r>
      <rPr>
        <b/>
        <sz val="13"/>
        <color theme="1"/>
        <rFont val="Calibri"/>
        <family val="2"/>
        <scheme val="minor"/>
      </rPr>
      <t xml:space="preserve">rapporti statistici </t>
    </r>
    <r>
      <rPr>
        <sz val="13"/>
        <color theme="1"/>
        <rFont val="Calibri"/>
        <family val="2"/>
        <scheme val="minor"/>
      </rPr>
      <t xml:space="preserve">nazionali su migrazione (budget preventivato: 2M€, effettivo 4,7M€)
</t>
    </r>
    <r>
      <rPr>
        <b/>
        <sz val="13"/>
        <color theme="1"/>
        <rFont val="Calibri"/>
        <family val="2"/>
        <scheme val="minor"/>
      </rPr>
      <t xml:space="preserve">- Avvisi </t>
    </r>
    <r>
      <rPr>
        <sz val="13"/>
        <color theme="1"/>
        <rFont val="Calibri"/>
        <family val="2"/>
        <scheme val="minor"/>
      </rPr>
      <t>inizalmente non previsti da PN: tutela vulnerabilità minori (9M€, resi disponibili da Min Istruzione) e Inclusione finanziaria (2,4M€)</t>
    </r>
  </si>
  <si>
    <t>Dir. Politiche - AdG FAMI</t>
  </si>
  <si>
    <r>
      <t>-</t>
    </r>
    <r>
      <rPr>
        <b/>
        <sz val="12"/>
        <color theme="1"/>
        <rFont val="Calibri"/>
        <family val="2"/>
        <scheme val="minor"/>
      </rPr>
      <t xml:space="preserve"> Progetto nazionale ANCI - LGNet3 </t>
    </r>
    <r>
      <rPr>
        <sz val="12"/>
        <color theme="1"/>
        <rFont val="Calibri"/>
        <family val="2"/>
        <scheme val="minor"/>
      </rPr>
      <t>per formazione operatori dei Comuni inseriti nella rete dell'accoglienza: 15M, successivamente incrementato a 38.480.630,04 M€ (Lgnet 3 + formaz. operatori)
-</t>
    </r>
    <r>
      <rPr>
        <b/>
        <sz val="12"/>
        <color theme="1"/>
        <rFont val="Calibri"/>
        <family val="2"/>
        <scheme val="minor"/>
      </rPr>
      <t xml:space="preserve"> Progetti attuati da Prefetture </t>
    </r>
    <r>
      <rPr>
        <sz val="12"/>
        <color theme="1"/>
        <rFont val="Calibri"/>
        <family val="2"/>
        <scheme val="minor"/>
      </rPr>
      <t xml:space="preserve">per qualificazione servizi rivolti a migranti: 15M€: innalzato a 20M€
- Progetto di formazione per le prefetture: 5M€: annullato. (allocati su avviso per prefetture)
- Prog. di </t>
    </r>
    <r>
      <rPr>
        <b/>
        <sz val="12"/>
        <color theme="1"/>
        <rFont val="Calibri"/>
        <family val="2"/>
        <scheme val="minor"/>
      </rPr>
      <t xml:space="preserve">supporto a prefetture </t>
    </r>
    <r>
      <rPr>
        <sz val="12"/>
        <color theme="1"/>
        <rFont val="Calibri"/>
        <family val="2"/>
        <scheme val="minor"/>
      </rPr>
      <t xml:space="preserve">per progettazione  FAMI e monitoraggio servizi per attuazione Piano nazionale integrazione (10,5M): diminuito a 4M€ (residui allocati su  prog. rapporto statistico + circolare prefetture)
- </t>
    </r>
    <r>
      <rPr>
        <b/>
        <sz val="12"/>
        <color theme="1"/>
        <rFont val="Calibri"/>
        <family val="2"/>
        <scheme val="minor"/>
      </rPr>
      <t xml:space="preserve">rapporti statistici </t>
    </r>
    <r>
      <rPr>
        <sz val="12"/>
        <color theme="1"/>
        <rFont val="Calibri"/>
        <family val="2"/>
        <scheme val="minor"/>
      </rPr>
      <t xml:space="preserve">nazionali su migrazione (budget preventivato: 2M€, effettivo 4,7M€)
</t>
    </r>
    <r>
      <rPr>
        <b/>
        <sz val="12"/>
        <color theme="1"/>
        <rFont val="Calibri"/>
        <family val="2"/>
        <scheme val="minor"/>
      </rPr>
      <t xml:space="preserve">- Avvisi </t>
    </r>
    <r>
      <rPr>
        <sz val="12"/>
        <color theme="1"/>
        <rFont val="Calibri"/>
        <family val="2"/>
        <scheme val="minor"/>
      </rPr>
      <t>inizalmente non previsti da PN: tutela vulnerabilità minori (9M€, resi disponibili da Min Istruzione) e Inclusione finanziaria (2,4M€)</t>
    </r>
  </si>
  <si>
    <t xml:space="preserve">Avviso </t>
  </si>
  <si>
    <t>Qualificazione e rafforzamento delle Prefetture</t>
  </si>
  <si>
    <t>Osservatorio per il  monitoraggio formazione linguistica</t>
  </si>
  <si>
    <t>Qualificazione servizi territoriali rivolti a minori vulnerabili</t>
  </si>
  <si>
    <r>
      <t xml:space="preserve">Qualificazione e rafforzamento dei servizi pubblici </t>
    </r>
    <r>
      <rPr>
        <i/>
        <sz val="13"/>
        <color theme="1"/>
        <rFont val="Calibri"/>
        <family val="2"/>
        <scheme val="minor"/>
      </rPr>
      <t>Capacity Building</t>
    </r>
  </si>
  <si>
    <t>Min. Interno - Dir. Politiche + ANCI</t>
  </si>
  <si>
    <t>ANCI</t>
  </si>
  <si>
    <t xml:space="preserve">prog. </t>
  </si>
  <si>
    <t>LGNET3</t>
  </si>
  <si>
    <t>a.2</t>
  </si>
  <si>
    <t>Rafforzamento degli uffici pubblici</t>
  </si>
  <si>
    <t>Min. Interno - Dir. Cittadinanza</t>
  </si>
  <si>
    <t xml:space="preserve">012 Sostegno operativo </t>
  </si>
  <si>
    <r>
      <t xml:space="preserve">- </t>
    </r>
    <r>
      <rPr>
        <b/>
        <sz val="13"/>
        <color theme="1"/>
        <rFont val="Calibri"/>
        <family val="2"/>
        <scheme val="minor"/>
      </rPr>
      <t>Personale aggiuntivo c/o le prefetture</t>
    </r>
    <r>
      <rPr>
        <sz val="13"/>
        <color theme="1"/>
        <rFont val="Calibri"/>
        <family val="2"/>
        <scheme val="minor"/>
      </rPr>
      <t xml:space="preserve">: 120RU (36M€-1,7M€ provvisoriamente decurtati come da accordi contabili con CE)
'- </t>
    </r>
    <r>
      <rPr>
        <b/>
        <sz val="13"/>
        <color theme="1"/>
        <rFont val="Calibri"/>
        <family val="2"/>
        <scheme val="minor"/>
      </rPr>
      <t xml:space="preserve">Personale aggiuntivo c/o  rappresentanze consolari estere </t>
    </r>
    <r>
      <rPr>
        <sz val="13"/>
        <color theme="1"/>
        <rFont val="Calibri"/>
        <family val="2"/>
        <scheme val="minor"/>
      </rPr>
      <t xml:space="preserve">MAECI per ricongiungimenti e migrazionale legale: 7 RU (312.215,28€)
- Incremento </t>
    </r>
    <r>
      <rPr>
        <b/>
        <sz val="13"/>
        <color theme="1"/>
        <rFont val="Calibri"/>
        <family val="2"/>
        <scheme val="minor"/>
      </rPr>
      <t>organico DC Cittadinanza:</t>
    </r>
    <r>
      <rPr>
        <sz val="13"/>
        <color theme="1"/>
        <rFont val="Calibri"/>
        <family val="2"/>
        <scheme val="minor"/>
      </rPr>
      <t xml:space="preserve"> 20 professionisti ed esperti junior impegnati in attività di consulenza  a supporto degli Uffici Cittadinanza e del relativo Servizio Contenzioso; elaborazione di report quadrimestrali, riduzione dei tempi di risposta nella definizione del procedimento amministrativo;  (7,2M€)
- </t>
    </r>
    <r>
      <rPr>
        <b/>
        <sz val="13"/>
        <color theme="1"/>
        <rFont val="Calibri"/>
        <family val="2"/>
        <scheme val="minor"/>
      </rPr>
      <t>Personale aggiuntivo DC cittadinanza</t>
    </r>
    <r>
      <rPr>
        <sz val="13"/>
        <color theme="1"/>
        <rFont val="Calibri"/>
        <family val="2"/>
        <scheme val="minor"/>
      </rPr>
      <t xml:space="preserve"> (Prog. OE): 6 esperti amministrativi, legali e informatici (1,5 M€)</t>
    </r>
  </si>
  <si>
    <t>Dir. Cittadinanza</t>
  </si>
  <si>
    <t>Potenziamento degli uffici di Cittadinanza</t>
  </si>
  <si>
    <r>
      <t xml:space="preserve">- </t>
    </r>
    <r>
      <rPr>
        <b/>
        <sz val="12"/>
        <color theme="1"/>
        <rFont val="Calibri"/>
        <family val="2"/>
        <scheme val="minor"/>
      </rPr>
      <t>Personale aggiuntivo c/o le prefetture</t>
    </r>
    <r>
      <rPr>
        <sz val="12"/>
        <color theme="1"/>
        <rFont val="Calibri"/>
        <family val="2"/>
        <scheme val="minor"/>
      </rPr>
      <t xml:space="preserve">: 120RU (36M€-1,7M€ provvisoriamente decurtati come da accordi contabili con CE)
'- </t>
    </r>
    <r>
      <rPr>
        <b/>
        <sz val="12"/>
        <color theme="1"/>
        <rFont val="Calibri"/>
        <family val="2"/>
        <scheme val="minor"/>
      </rPr>
      <t xml:space="preserve">Personale aggiuntivo c/o  rappresentanze consolari estere </t>
    </r>
    <r>
      <rPr>
        <sz val="12"/>
        <color theme="1"/>
        <rFont val="Calibri"/>
        <family val="2"/>
        <scheme val="minor"/>
      </rPr>
      <t xml:space="preserve">MAECI per ricongiungimenti e migrazionale legale: 7 RU (312.215,28€)
- Incremento </t>
    </r>
    <r>
      <rPr>
        <b/>
        <sz val="12"/>
        <color theme="1"/>
        <rFont val="Calibri"/>
        <family val="2"/>
        <scheme val="minor"/>
      </rPr>
      <t>organico DC Cittadinanza:</t>
    </r>
    <r>
      <rPr>
        <sz val="12"/>
        <color theme="1"/>
        <rFont val="Calibri"/>
        <family val="2"/>
        <scheme val="minor"/>
      </rPr>
      <t xml:space="preserve"> 20 professionisti ed esperti junior impegnati in attività di consulenza  a supporto degli Uffici Cittadinanza e del relativo Servizio Contenzioso; elaborazione di report quadrimestrali, riduzione dei tempi di risposta nella definizione del procedimento amministrativo;  (7,2M€)
- </t>
    </r>
    <r>
      <rPr>
        <b/>
        <sz val="12"/>
        <color theme="1"/>
        <rFont val="Calibri"/>
        <family val="2"/>
        <scheme val="minor"/>
      </rPr>
      <t>Personale aggiuntivo DC cittadinanza</t>
    </r>
    <r>
      <rPr>
        <sz val="12"/>
        <color theme="1"/>
        <rFont val="Calibri"/>
        <family val="2"/>
        <scheme val="minor"/>
      </rPr>
      <t xml:space="preserve"> (Prog. OE): 6 esperti amministrativi, legali e informatici (1,5 M€)</t>
    </r>
  </si>
  <si>
    <t>Direzione Politiche e Direzione affari finanziari</t>
  </si>
  <si>
    <t>Potenziamento Operativo (incremento personale Prefetture)</t>
  </si>
  <si>
    <r>
      <rPr>
        <b/>
        <sz val="13"/>
        <color theme="1"/>
        <rFont val="Calibri"/>
        <family val="2"/>
        <scheme val="minor"/>
      </rPr>
      <t>Formazione linguistica</t>
    </r>
    <r>
      <rPr>
        <sz val="13"/>
        <color theme="1"/>
        <rFont val="Calibri"/>
        <family val="2"/>
        <scheme val="minor"/>
      </rPr>
      <t xml:space="preserve"> dei migranti</t>
    </r>
  </si>
  <si>
    <t>Min. Interno - Dir. Politiche
(in collaborazione con Min Istruzione)</t>
  </si>
  <si>
    <t xml:space="preserve">004 Misure di integrazione - formazione linguistica </t>
  </si>
  <si>
    <r>
      <t>Azione di sistema per la</t>
    </r>
    <r>
      <rPr>
        <b/>
        <sz val="13"/>
        <rFont val="Calibri"/>
        <family val="2"/>
        <scheme val="minor"/>
      </rPr>
      <t xml:space="preserve"> formazione linguistica</t>
    </r>
    <r>
      <rPr>
        <sz val="13"/>
        <rFont val="Calibri"/>
        <family val="2"/>
        <scheme val="minor"/>
      </rPr>
      <t xml:space="preserve"> dei migranti declinata in piani regionali standardizzati e qualificati (40 M)
Altri progetti di formazione linguistica: 5
</t>
    </r>
  </si>
  <si>
    <t>Piani Regionali per la formazione linguistica 2023-2026</t>
  </si>
  <si>
    <r>
      <t>Azione di sistema per la</t>
    </r>
    <r>
      <rPr>
        <b/>
        <sz val="12"/>
        <rFont val="Calibri"/>
        <family val="2"/>
        <scheme val="minor"/>
      </rPr>
      <t xml:space="preserve"> formazione linguistica</t>
    </r>
    <r>
      <rPr>
        <sz val="12"/>
        <rFont val="Calibri"/>
        <family val="2"/>
        <scheme val="minor"/>
      </rPr>
      <t xml:space="preserve"> dei migranti declinata in piani regionali standardizzati e qualificati (40 M)
Altri progetti di formazione linguistica: 5.5 M
</t>
    </r>
  </si>
  <si>
    <r>
      <rPr>
        <b/>
        <sz val="13"/>
        <color theme="1"/>
        <rFont val="Calibri"/>
        <family val="2"/>
        <scheme val="minor"/>
      </rPr>
      <t>Istruzione</t>
    </r>
    <r>
      <rPr>
        <sz val="13"/>
        <color theme="1"/>
        <rFont val="Calibri"/>
        <family val="2"/>
        <scheme val="minor"/>
      </rPr>
      <t xml:space="preserve"> inclusiva alunni stranieri</t>
    </r>
  </si>
  <si>
    <t>Min Istruzione</t>
  </si>
  <si>
    <r>
      <t xml:space="preserve">1. Integrazione scolastica: 49M€, successivamente ridotto a 40M€
2. </t>
    </r>
    <r>
      <rPr>
        <b/>
        <sz val="13"/>
        <color theme="1"/>
        <rFont val="Calibri"/>
        <family val="2"/>
        <scheme val="minor"/>
      </rPr>
      <t>Formazione linguistica</t>
    </r>
    <r>
      <rPr>
        <sz val="13"/>
        <color theme="1"/>
        <rFont val="Calibri"/>
        <family val="2"/>
        <scheme val="minor"/>
      </rPr>
      <t>:  11M€
3.</t>
    </r>
    <r>
      <rPr>
        <b/>
        <sz val="13"/>
        <color theme="1"/>
        <rFont val="Calibri"/>
        <family val="2"/>
        <scheme val="minor"/>
      </rPr>
      <t xml:space="preserve"> Accoglienza MSNA</t>
    </r>
    <r>
      <rPr>
        <sz val="13"/>
        <color theme="1"/>
        <rFont val="Calibri"/>
        <family val="2"/>
        <scheme val="minor"/>
      </rPr>
      <t>: 3M€
4.</t>
    </r>
    <r>
      <rPr>
        <b/>
        <sz val="13"/>
        <color theme="1"/>
        <rFont val="Calibri"/>
        <family val="2"/>
        <scheme val="minor"/>
      </rPr>
      <t xml:space="preserve"> Formazione docenti</t>
    </r>
    <r>
      <rPr>
        <sz val="13"/>
        <color theme="1"/>
        <rFont val="Calibri"/>
        <family val="2"/>
        <scheme val="minor"/>
      </rPr>
      <t xml:space="preserve">:  4M€
5. </t>
    </r>
    <r>
      <rPr>
        <b/>
        <sz val="13"/>
        <color theme="1"/>
        <rFont val="Calibri"/>
        <family val="2"/>
        <scheme val="minor"/>
      </rPr>
      <t>Sensibilizzazione</t>
    </r>
    <r>
      <rPr>
        <sz val="13"/>
        <color theme="1"/>
        <rFont val="Calibri"/>
        <family val="2"/>
        <scheme val="minor"/>
      </rPr>
      <t>: 3M€</t>
    </r>
  </si>
  <si>
    <t>Ministero dell'Istruzione e del Merito</t>
  </si>
  <si>
    <t>Giornata della memoria: 03 ottobre 2023 (PROG-271)</t>
  </si>
  <si>
    <r>
      <t xml:space="preserve">1. Integrazione scolastica: 49M€, successivamente ridotto a 40M€
2. </t>
    </r>
    <r>
      <rPr>
        <b/>
        <sz val="12"/>
        <color theme="1"/>
        <rFont val="Calibri"/>
        <family val="2"/>
        <scheme val="minor"/>
      </rPr>
      <t>Formazione linguistica</t>
    </r>
    <r>
      <rPr>
        <sz val="12"/>
        <color theme="1"/>
        <rFont val="Calibri"/>
        <family val="2"/>
        <scheme val="minor"/>
      </rPr>
      <t>:  11M€
3.</t>
    </r>
    <r>
      <rPr>
        <b/>
        <sz val="12"/>
        <color theme="1"/>
        <rFont val="Calibri"/>
        <family val="2"/>
        <scheme val="minor"/>
      </rPr>
      <t xml:space="preserve"> Accoglienza MSNA</t>
    </r>
    <r>
      <rPr>
        <sz val="12"/>
        <color theme="1"/>
        <rFont val="Calibri"/>
        <family val="2"/>
        <scheme val="minor"/>
      </rPr>
      <t>: 3M€
4.</t>
    </r>
    <r>
      <rPr>
        <b/>
        <sz val="12"/>
        <color theme="1"/>
        <rFont val="Calibri"/>
        <family val="2"/>
        <scheme val="minor"/>
      </rPr>
      <t xml:space="preserve"> Formazione docenti</t>
    </r>
    <r>
      <rPr>
        <sz val="12"/>
        <color theme="1"/>
        <rFont val="Calibri"/>
        <family val="2"/>
        <scheme val="minor"/>
      </rPr>
      <t xml:space="preserve">:  4M€
5. </t>
    </r>
    <r>
      <rPr>
        <b/>
        <sz val="12"/>
        <color theme="1"/>
        <rFont val="Calibri"/>
        <family val="2"/>
        <scheme val="minor"/>
      </rPr>
      <t>Sensibilizzazione</t>
    </r>
    <r>
      <rPr>
        <sz val="12"/>
        <color theme="1"/>
        <rFont val="Calibri"/>
        <family val="2"/>
        <scheme val="minor"/>
      </rPr>
      <t>: 3M€</t>
    </r>
  </si>
  <si>
    <t>Dir. Politiche - AdG FAMI - Ministero Istruzione</t>
  </si>
  <si>
    <t>Integrazione scolastica di alunni e studenti di Paesi terzi 23-26</t>
  </si>
  <si>
    <r>
      <t xml:space="preserve">Accesso alla </t>
    </r>
    <r>
      <rPr>
        <b/>
        <sz val="13"/>
        <color theme="1"/>
        <rFont val="Calibri"/>
        <family val="2"/>
        <scheme val="minor"/>
      </rPr>
      <t>formazione universitaria</t>
    </r>
    <r>
      <rPr>
        <sz val="13"/>
        <color theme="1"/>
        <rFont val="Calibri"/>
        <family val="2"/>
        <scheme val="minor"/>
      </rPr>
      <t xml:space="preserve"> per rifugiati</t>
    </r>
  </si>
  <si>
    <t>Min. Università e Ricerca</t>
  </si>
  <si>
    <r>
      <t xml:space="preserve">2 Progetti del MUR per favorire </t>
    </r>
    <r>
      <rPr>
        <b/>
        <sz val="13"/>
        <color theme="1"/>
        <rFont val="Calibri"/>
        <family val="2"/>
        <scheme val="minor"/>
      </rPr>
      <t xml:space="preserve">riconoscimento titoli </t>
    </r>
    <r>
      <rPr>
        <sz val="13"/>
        <color theme="1"/>
        <rFont val="Calibri"/>
        <family val="2"/>
        <scheme val="minor"/>
      </rPr>
      <t xml:space="preserve">e sviluppare accesso rifugiati a istruzione universitaria (6M€+1,5M€) 
1. Progetto AdG FAMI - CRUI per promuovere favorire </t>
    </r>
    <r>
      <rPr>
        <b/>
        <sz val="13"/>
        <color theme="1"/>
        <rFont val="Calibri"/>
        <family val="2"/>
        <scheme val="minor"/>
      </rPr>
      <t xml:space="preserve">formazione universitaria rifugiati </t>
    </r>
    <r>
      <rPr>
        <sz val="13"/>
        <color theme="1"/>
        <rFont val="Calibri"/>
        <family val="2"/>
        <scheme val="minor"/>
      </rPr>
      <t>(1,5M€)</t>
    </r>
  </si>
  <si>
    <t>Ministero Università e Ricerca</t>
  </si>
  <si>
    <t>Formazione per accoglienza e integrazione nei corsi di studi accademici dei migranti</t>
  </si>
  <si>
    <r>
      <t xml:space="preserve">2 Progetti del MUR per favorire </t>
    </r>
    <r>
      <rPr>
        <b/>
        <sz val="12"/>
        <color theme="1"/>
        <rFont val="Calibri"/>
        <family val="2"/>
        <scheme val="minor"/>
      </rPr>
      <t xml:space="preserve">riconoscimento titoli </t>
    </r>
    <r>
      <rPr>
        <sz val="12"/>
        <color theme="1"/>
        <rFont val="Calibri"/>
        <family val="2"/>
        <scheme val="minor"/>
      </rPr>
      <t xml:space="preserve">e sviluppare accesso rifugiati a istruzione universitaria (6M€+1,5M€) 
1. Progetto AdG FAMI - CRUI per promuovere favorire </t>
    </r>
    <r>
      <rPr>
        <b/>
        <sz val="12"/>
        <color theme="1"/>
        <rFont val="Calibri"/>
        <family val="2"/>
        <scheme val="minor"/>
      </rPr>
      <t xml:space="preserve">formazione universitaria rifugiati </t>
    </r>
    <r>
      <rPr>
        <sz val="12"/>
        <color theme="1"/>
        <rFont val="Calibri"/>
        <family val="2"/>
        <scheme val="minor"/>
      </rPr>
      <t>(1,5M€)</t>
    </r>
  </si>
  <si>
    <t xml:space="preserve">Innovazione delle procedure per il riconoscimento e la valorizzazione dei titoli e delle qualificazioni </t>
  </si>
  <si>
    <t>Min Interno - Dir. Politiche 
(in collaborazione con CRUI)</t>
  </si>
  <si>
    <r>
      <t xml:space="preserve">Supporto al miglioramento della </t>
    </r>
    <r>
      <rPr>
        <b/>
        <i/>
        <sz val="13"/>
        <color theme="1"/>
        <rFont val="Calibri"/>
        <family val="2"/>
        <scheme val="minor"/>
      </rPr>
      <t xml:space="preserve">goverance </t>
    </r>
    <r>
      <rPr>
        <b/>
        <sz val="13"/>
        <color theme="1"/>
        <rFont val="Calibri"/>
        <family val="2"/>
        <scheme val="minor"/>
      </rPr>
      <t xml:space="preserve">multilivello </t>
    </r>
    <r>
      <rPr>
        <sz val="13"/>
        <color theme="1"/>
        <rFont val="Calibri"/>
        <family val="2"/>
        <scheme val="minor"/>
      </rPr>
      <t xml:space="preserve">per l'integrazione dei migranti </t>
    </r>
  </si>
  <si>
    <t>Ministero del Lavoro e delle Politiche Sociali</t>
  </si>
  <si>
    <r>
      <t xml:space="preserve">36 autorità locali e regionali sostenute per attuare misure di integrazione
</t>
    </r>
    <r>
      <rPr>
        <b/>
        <sz val="13"/>
        <color theme="1"/>
        <rFont val="Calibri"/>
        <family val="2"/>
        <scheme val="minor"/>
      </rPr>
      <t>21 progetti di integrazione regionali</t>
    </r>
  </si>
  <si>
    <t>Piani d’intervento regionali per l’integrazione dei cittadini di paesi terzi</t>
  </si>
  <si>
    <t>Avvisi pubblici / inviti ad hoc dell'Organismo intermedio (MLPS)</t>
  </si>
  <si>
    <r>
      <t xml:space="preserve">36 autorità locali e regionali sostenute per attuare misure di integrazione
</t>
    </r>
    <r>
      <rPr>
        <b/>
        <sz val="12"/>
        <color theme="1"/>
        <rFont val="Calibri"/>
        <family val="2"/>
        <scheme val="minor"/>
      </rPr>
      <t>21 progetti di integrazione regionali</t>
    </r>
  </si>
  <si>
    <r>
      <t xml:space="preserve">Prevenzione e contrasto al lavoro sommerso e al </t>
    </r>
    <r>
      <rPr>
        <b/>
        <sz val="13"/>
        <color theme="1"/>
        <rFont val="Calibri"/>
        <family val="2"/>
        <scheme val="minor"/>
      </rPr>
      <t>caporalato</t>
    </r>
  </si>
  <si>
    <t>011 Persone vulnerabili, compresi i minori non accompagnati</t>
  </si>
  <si>
    <t>6000 (CPT) partecipanti sostenuti
1600 partecipanti (CPT) ai quali è stato offerto un orientamento professionale personalizzato
4200 partecipanti (CPT) che indicano che l’attività è stata utile per la loro integrazione</t>
  </si>
  <si>
    <t>Interventi di prevenzione e contrasto al lavoro sommerso e al fenomeno del caporalato (Supreme2)</t>
  </si>
  <si>
    <r>
      <t xml:space="preserve">Inserimento sociolavorativo di fasce </t>
    </r>
    <r>
      <rPr>
        <b/>
        <sz val="13"/>
        <color theme="1"/>
        <rFont val="Calibri"/>
        <family val="2"/>
        <scheme val="minor"/>
      </rPr>
      <t>vulnerabili</t>
    </r>
    <r>
      <rPr>
        <sz val="13"/>
        <color theme="1"/>
        <rFont val="Calibri"/>
        <family val="2"/>
        <scheme val="minor"/>
      </rPr>
      <t xml:space="preserve"> di migranti</t>
    </r>
  </si>
  <si>
    <t>7500 partecipanti (CPT) sostenuti
4275 partecipanti (CPT) ai quali è stato offerto un orientamento professionale personalizzato
5250 partecipanti (CPT) che indicano che l’attività è stata utile per la loro integrazione</t>
  </si>
  <si>
    <t>PUOI plus</t>
  </si>
  <si>
    <t>h</t>
  </si>
  <si>
    <r>
      <t xml:space="preserve"> Valorizzazione, messa in trasparenza e </t>
    </r>
    <r>
      <rPr>
        <b/>
        <sz val="13"/>
        <color theme="1"/>
        <rFont val="Calibri"/>
        <family val="2"/>
        <scheme val="minor"/>
      </rPr>
      <t>sviluppo delle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competenze</t>
    </r>
    <r>
      <rPr>
        <sz val="13"/>
        <color theme="1"/>
        <rFont val="Calibri"/>
        <family val="2"/>
        <scheme val="minor"/>
      </rPr>
      <t>, realizzazione individuale, socializzazione e partecipazione</t>
    </r>
  </si>
  <si>
    <t xml:space="preserve">007 Misure di integrazione - esigenze di base </t>
  </si>
  <si>
    <t>10000 partecipanti (CPT) sostenuti
2500 partecipanti (CPT) ai quali è stato offerto un orientamento professionale personalizzato
7000 partecipanti (CPT) che indicano che l’attività è stata utile per la loro integrazione</t>
  </si>
  <si>
    <r>
      <t xml:space="preserve">Promozione della partecipazione e dell'inclusione sociale e lavorativa della </t>
    </r>
    <r>
      <rPr>
        <b/>
        <sz val="13"/>
        <color theme="1"/>
        <rFont val="Calibri"/>
        <family val="2"/>
        <scheme val="minor"/>
      </rPr>
      <t>donne migranti</t>
    </r>
  </si>
  <si>
    <t>700 partecipanti (CPT) sostenuti
450 partecipanti (CPT) che indicano che l’attività è stata utile per la loro integrazione</t>
  </si>
  <si>
    <t>p</t>
  </si>
  <si>
    <r>
      <t xml:space="preserve">Percorsi di orientamento, formazione, informazione nei </t>
    </r>
    <r>
      <rPr>
        <b/>
        <sz val="13"/>
        <color theme="1"/>
        <rFont val="Calibri"/>
        <family val="2"/>
        <scheme val="minor"/>
      </rPr>
      <t>paesi di origine</t>
    </r>
    <r>
      <rPr>
        <sz val="13"/>
        <color theme="1"/>
        <rFont val="Calibri"/>
        <family val="2"/>
        <scheme val="minor"/>
      </rPr>
      <t xml:space="preserve"> delle persone candidate all'ingresso in IT</t>
    </r>
  </si>
  <si>
    <t xml:space="preserve">008 Misure antecedenti alla partenza </t>
  </si>
  <si>
    <t>7500 partecipanti (CPT) a misure antecedenti alla partenza
5250 destinatari (CPT) soddisfatti (partecipanti a misure antecedenti alla partenza che indicano che l’attività è stata utile per la loro integrazione)</t>
  </si>
  <si>
    <t>q</t>
  </si>
  <si>
    <r>
      <t xml:space="preserve">Promozione dei </t>
    </r>
    <r>
      <rPr>
        <b/>
        <sz val="13"/>
        <color theme="1"/>
        <rFont val="Calibri"/>
        <family val="2"/>
        <scheme val="minor"/>
      </rPr>
      <t xml:space="preserve">canali legali </t>
    </r>
    <r>
      <rPr>
        <sz val="13"/>
        <color theme="1"/>
        <rFont val="Calibri"/>
        <family val="2"/>
        <scheme val="minor"/>
      </rPr>
      <t xml:space="preserve">di ingresso regolare in IT </t>
    </r>
  </si>
  <si>
    <t>5 autorità di Paesi terzi sostenute per attuare misure di integrazione
5 protocolli d'intesa con Paesi di origine sottoscritti</t>
  </si>
  <si>
    <r>
      <t xml:space="preserve"> Promozione della </t>
    </r>
    <r>
      <rPr>
        <b/>
        <sz val="13"/>
        <rFont val="Calibri"/>
        <family val="2"/>
        <scheme val="minor"/>
      </rPr>
      <t>partecipazione attiva</t>
    </r>
    <r>
      <rPr>
        <sz val="13"/>
        <rFont val="Calibri"/>
        <family val="2"/>
        <scheme val="minor"/>
      </rPr>
      <t xml:space="preserve"> dei cittadini migranti alla vita economica, sociale e culturale</t>
    </r>
  </si>
  <si>
    <t xml:space="preserve">006 Misure di integrazione - Inserimento, partecipazione, scambi con la società di accoglienza </t>
  </si>
  <si>
    <t>20000 partecipanti (CPT) sostenuti
14000 partecipanti (CPT) che indicano che l’attività è stata utile per la loro integrazione</t>
  </si>
  <si>
    <t>1000 partecipanti (CPT) sostenuti
700 partecipanti (CPT) che indicano che l’attività è stata utile per la loro integrazione</t>
  </si>
  <si>
    <t>k</t>
  </si>
  <si>
    <r>
      <rPr>
        <b/>
        <sz val="13"/>
        <color theme="1"/>
        <rFont val="Calibri"/>
        <family val="2"/>
        <scheme val="minor"/>
      </rPr>
      <t>Dialogo interculturale</t>
    </r>
    <r>
      <rPr>
        <sz val="13"/>
        <color theme="1"/>
        <rFont val="Calibri"/>
        <family val="2"/>
        <scheme val="minor"/>
      </rPr>
      <t xml:space="preserve"> e inter-religioso</t>
    </r>
  </si>
  <si>
    <t>Min. Interno - Dir Affari dei Culti</t>
  </si>
  <si>
    <t>Progetto Direzione Centrale Culti</t>
  </si>
  <si>
    <t>Progetto Culti</t>
  </si>
  <si>
    <t xml:space="preserve">l </t>
  </si>
  <si>
    <r>
      <t xml:space="preserve">Prevenzione e contrasto alle </t>
    </r>
    <r>
      <rPr>
        <b/>
        <sz val="13"/>
        <color theme="1"/>
        <rFont val="Calibri"/>
        <family val="2"/>
        <scheme val="minor"/>
      </rPr>
      <t>discriminazioni</t>
    </r>
  </si>
  <si>
    <t>PdCM - UNAR</t>
  </si>
  <si>
    <r>
      <t xml:space="preserve">Sviluppo </t>
    </r>
    <r>
      <rPr>
        <b/>
        <sz val="13"/>
        <color theme="1"/>
        <rFont val="Calibri"/>
        <family val="2"/>
        <scheme val="minor"/>
      </rPr>
      <t xml:space="preserve">reti territoriali UNAR </t>
    </r>
    <r>
      <rPr>
        <sz val="13"/>
        <color theme="1"/>
        <rFont val="Calibri"/>
        <family val="2"/>
        <scheme val="minor"/>
      </rPr>
      <t>per il contrasto alle discriminazioni</t>
    </r>
  </si>
  <si>
    <t xml:space="preserve">Antenne di prossimità antidiscriminazione </t>
  </si>
  <si>
    <r>
      <t xml:space="preserve">Sviluppo </t>
    </r>
    <r>
      <rPr>
        <b/>
        <sz val="12"/>
        <color theme="1"/>
        <rFont val="Calibri"/>
        <family val="2"/>
        <scheme val="minor"/>
      </rPr>
      <t xml:space="preserve">reti territoriali UNAR </t>
    </r>
    <r>
      <rPr>
        <sz val="12"/>
        <color theme="1"/>
        <rFont val="Calibri"/>
        <family val="2"/>
        <scheme val="minor"/>
      </rPr>
      <t>per il contrasto alle discriminazioni</t>
    </r>
  </si>
  <si>
    <t xml:space="preserve">Formazione per reti territoriali </t>
  </si>
  <si>
    <t>m</t>
  </si>
  <si>
    <r>
      <rPr>
        <b/>
        <sz val="13"/>
        <color theme="1"/>
        <rFont val="Calibri"/>
        <family val="2"/>
        <scheme val="minor"/>
      </rPr>
      <t>Tutale sanitaria</t>
    </r>
    <r>
      <rPr>
        <sz val="13"/>
        <color theme="1"/>
        <rFont val="Calibri"/>
        <family val="2"/>
        <scheme val="minor"/>
      </rPr>
      <t xml:space="preserve"> migranti</t>
    </r>
  </si>
  <si>
    <t xml:space="preserve">Min Salute </t>
  </si>
  <si>
    <t>Progetto del Min Salute (prosecuzione Foot prints):  0,85M€
Progetto INMP (Istituto Nazionale Medicina delle Povertà): 0,585M€</t>
  </si>
  <si>
    <t>Min Salute</t>
  </si>
  <si>
    <t>Formazione operatori</t>
  </si>
  <si>
    <t>Salute donne straniere</t>
  </si>
  <si>
    <t>n</t>
  </si>
  <si>
    <r>
      <t xml:space="preserve">Monitoraggio della </t>
    </r>
    <r>
      <rPr>
        <b/>
        <sz val="13"/>
        <color theme="1"/>
        <rFont val="Calibri"/>
        <family val="2"/>
        <scheme val="minor"/>
      </rPr>
      <t>tutela dei MSN</t>
    </r>
    <r>
      <rPr>
        <sz val="13"/>
        <color theme="1"/>
        <rFont val="Calibri"/>
        <family val="2"/>
        <scheme val="minor"/>
      </rPr>
      <t>A e accoglienza familiare</t>
    </r>
  </si>
  <si>
    <t>Garante Infanzia</t>
  </si>
  <si>
    <r>
      <rPr>
        <b/>
        <sz val="13"/>
        <color theme="1"/>
        <rFont val="Calibri"/>
        <family val="2"/>
        <scheme val="minor"/>
      </rPr>
      <t>Monitoraggio dell'istitututo della tutela dei MSNA:</t>
    </r>
    <r>
      <rPr>
        <sz val="13"/>
        <color theme="1"/>
        <rFont val="Calibri"/>
        <family val="2"/>
        <scheme val="minor"/>
      </rPr>
      <t xml:space="preserve"> 2,8M€
Promozione dell'</t>
    </r>
    <r>
      <rPr>
        <b/>
        <sz val="13"/>
        <color theme="1"/>
        <rFont val="Calibri"/>
        <family val="2"/>
        <scheme val="minor"/>
      </rPr>
      <t>accoglienza dei MNSA in ambito familiare</t>
    </r>
    <r>
      <rPr>
        <sz val="13"/>
        <color theme="1"/>
        <rFont val="Calibri"/>
        <family val="2"/>
        <scheme val="minor"/>
      </rPr>
      <t>: 1,2M€</t>
    </r>
  </si>
  <si>
    <t>Monitoraggio tutela volontaria MSNA</t>
  </si>
  <si>
    <r>
      <rPr>
        <b/>
        <sz val="12"/>
        <color theme="1"/>
        <rFont val="Calibri"/>
        <family val="2"/>
        <scheme val="minor"/>
      </rPr>
      <t>Monitoraggio dell'istitututo della tutela dei MSNA:</t>
    </r>
    <r>
      <rPr>
        <sz val="12"/>
        <color theme="1"/>
        <rFont val="Calibri"/>
        <family val="2"/>
        <scheme val="minor"/>
      </rPr>
      <t xml:space="preserve"> 2,8M€
Promozione dell'</t>
    </r>
    <r>
      <rPr>
        <b/>
        <sz val="12"/>
        <color theme="1"/>
        <rFont val="Calibri"/>
        <family val="2"/>
        <scheme val="minor"/>
      </rPr>
      <t>accoglienza dei MNSA in ambito familiare</t>
    </r>
    <r>
      <rPr>
        <sz val="12"/>
        <color theme="1"/>
        <rFont val="Calibri"/>
        <family val="2"/>
        <scheme val="minor"/>
      </rPr>
      <t>: 1,2M€</t>
    </r>
  </si>
  <si>
    <t>Promozione accoglienza famialiare MSNA</t>
  </si>
  <si>
    <t>Affido familiare</t>
  </si>
  <si>
    <t>o</t>
  </si>
  <si>
    <r>
      <t xml:space="preserve">Tutela </t>
    </r>
    <r>
      <rPr>
        <b/>
        <sz val="13"/>
        <color theme="1"/>
        <rFont val="Calibri"/>
        <family val="2"/>
        <scheme val="minor"/>
      </rPr>
      <t>minori detenuti</t>
    </r>
  </si>
  <si>
    <t>Min Giustizia - Dip Giustizia Minorile</t>
  </si>
  <si>
    <t>- Azioni di sistema per qualificare e sviluppare i servizi erogati ai minori migranti e ai MSNA sottoposti a provvedimenti dell’autorità giudiziaria 
- Formazione di 1200 operatori del sistema minorile; 
- Miglioramento delle condizioni di detenzione di 400 minori stranieri</t>
  </si>
  <si>
    <t>3 Prog: "Qualificare i servizi erogati ai minori migranti e ai MSNA sottoposti a provvedimenti dell’autorità giudiziaria, Migliorare le condizioni di detenzione dei minori stranieri, Assicurare la realizzazione dei diritti dei minori vittime di tratta all’interno del circuito penale "</t>
  </si>
  <si>
    <t>OS 3 Rimpatri</t>
  </si>
  <si>
    <r>
      <t xml:space="preserve">Operazioni di  </t>
    </r>
    <r>
      <rPr>
        <b/>
        <sz val="13"/>
        <color theme="1"/>
        <rFont val="Calibri"/>
        <family val="2"/>
        <scheme val="minor"/>
      </rPr>
      <t xml:space="preserve">Rimpatrio forzato </t>
    </r>
    <r>
      <rPr>
        <sz val="13"/>
        <color theme="1"/>
        <rFont val="Calibri"/>
        <family val="2"/>
        <scheme val="minor"/>
      </rPr>
      <t>(RF)</t>
    </r>
  </si>
  <si>
    <t xml:space="preserve">006 Operazioni di allontanamento/rimpatrio </t>
  </si>
  <si>
    <r>
      <t xml:space="preserve">Sostegno alle operazioni di </t>
    </r>
    <r>
      <rPr>
        <b/>
        <sz val="13"/>
        <color theme="1"/>
        <rFont val="Calibri"/>
        <family val="2"/>
        <scheme val="minor"/>
      </rPr>
      <t>rimpatrio forzato</t>
    </r>
    <r>
      <rPr>
        <sz val="13"/>
        <color theme="1"/>
        <rFont val="Calibri"/>
        <family val="2"/>
        <scheme val="minor"/>
      </rPr>
      <t xml:space="preserve"> finanziate con fondi nazionali: 20.000 destinatari (43,4M€)</t>
    </r>
  </si>
  <si>
    <r>
      <t xml:space="preserve">Sostegno alle operazioni di </t>
    </r>
    <r>
      <rPr>
        <b/>
        <sz val="12"/>
        <color theme="1"/>
        <rFont val="Calibri"/>
        <family val="2"/>
        <scheme val="minor"/>
      </rPr>
      <t>rimpatrio forzato</t>
    </r>
    <r>
      <rPr>
        <sz val="12"/>
        <color theme="1"/>
        <rFont val="Calibri"/>
        <family val="2"/>
        <scheme val="minor"/>
      </rPr>
      <t xml:space="preserve"> finanziate con fondi nazionali: 20.000 destinatari (43,4M€)</t>
    </r>
  </si>
  <si>
    <r>
      <rPr>
        <b/>
        <sz val="13"/>
        <color theme="1"/>
        <rFont val="Calibri"/>
        <family val="2"/>
        <scheme val="minor"/>
      </rPr>
      <t>Formazione</t>
    </r>
    <r>
      <rPr>
        <sz val="13"/>
        <color theme="1"/>
        <rFont val="Calibri"/>
        <family val="2"/>
        <scheme val="minor"/>
      </rPr>
      <t xml:space="preserve"> operatori RF</t>
    </r>
  </si>
  <si>
    <t xml:space="preserve">003 Procedure di rimpatrio </t>
  </si>
  <si>
    <t>Formazione operatori RF</t>
  </si>
  <si>
    <r>
      <rPr>
        <b/>
        <sz val="13"/>
        <color theme="1"/>
        <rFont val="Calibri"/>
        <family val="2"/>
        <scheme val="minor"/>
      </rPr>
      <t>Ristrutturazione</t>
    </r>
    <r>
      <rPr>
        <sz val="13"/>
        <color theme="1"/>
        <rFont val="Calibri"/>
        <family val="2"/>
        <scheme val="minor"/>
      </rPr>
      <t xml:space="preserve"> luoghi idonei Questure</t>
    </r>
  </si>
  <si>
    <t xml:space="preserve">002 Condizioni di accoglienza/trattenimento </t>
  </si>
  <si>
    <r>
      <rPr>
        <b/>
        <sz val="13"/>
        <color theme="1"/>
        <rFont val="Calibri"/>
        <family val="2"/>
        <scheme val="minor"/>
      </rPr>
      <t>Ristrutturazione</t>
    </r>
    <r>
      <rPr>
        <sz val="13"/>
        <color theme="1"/>
        <rFont val="Calibri"/>
        <family val="2"/>
        <scheme val="minor"/>
      </rPr>
      <t xml:space="preserve"> luoghi idonei al trattenimento dei destinatari di RF  nelle questure</t>
    </r>
  </si>
  <si>
    <r>
      <rPr>
        <b/>
        <sz val="12"/>
        <color theme="1"/>
        <rFont val="Calibri"/>
        <family val="2"/>
        <scheme val="minor"/>
      </rPr>
      <t>Ristrutturazione</t>
    </r>
    <r>
      <rPr>
        <sz val="12"/>
        <color theme="1"/>
        <rFont val="Calibri"/>
        <family val="2"/>
        <scheme val="minor"/>
      </rPr>
      <t xml:space="preserve"> luoghi idonei al trattenimento dei destinatari di RF  nelle questure</t>
    </r>
  </si>
  <si>
    <r>
      <rPr>
        <b/>
        <sz val="13"/>
        <color theme="1"/>
        <rFont val="Calibri"/>
        <family val="2"/>
        <scheme val="minor"/>
      </rPr>
      <t>Ristrutturazione</t>
    </r>
    <r>
      <rPr>
        <sz val="13"/>
        <color theme="1"/>
        <rFont val="Calibri"/>
        <family val="2"/>
        <scheme val="minor"/>
      </rPr>
      <t xml:space="preserve"> luoghi idonei  Aeroporti</t>
    </r>
  </si>
  <si>
    <r>
      <rPr>
        <b/>
        <sz val="13"/>
        <color theme="1"/>
        <rFont val="Calibri"/>
        <family val="2"/>
        <scheme val="minor"/>
      </rPr>
      <t>Ristrutturazione di luoghi idonei d</t>
    </r>
    <r>
      <rPr>
        <sz val="13"/>
        <color theme="1"/>
        <rFont val="Calibri"/>
        <family val="2"/>
        <scheme val="minor"/>
      </rPr>
      <t>edicati ai destinatari di RF negli Aeroporti</t>
    </r>
  </si>
  <si>
    <t>Ristrutturazione aeroporti</t>
  </si>
  <si>
    <r>
      <rPr>
        <b/>
        <sz val="12"/>
        <color theme="1"/>
        <rFont val="Calibri"/>
        <family val="2"/>
        <scheme val="minor"/>
      </rPr>
      <t>Ristrutturazione di luoghi idonei d</t>
    </r>
    <r>
      <rPr>
        <sz val="12"/>
        <color theme="1"/>
        <rFont val="Calibri"/>
        <family val="2"/>
        <scheme val="minor"/>
      </rPr>
      <t>edicati ai destinatari di RF negli Aeroporti</t>
    </r>
  </si>
  <si>
    <r>
      <rPr>
        <b/>
        <sz val="13"/>
        <color theme="1"/>
        <rFont val="Calibri"/>
        <family val="2"/>
        <scheme val="minor"/>
      </rPr>
      <t>Monitoraggio</t>
    </r>
    <r>
      <rPr>
        <sz val="13"/>
        <color theme="1"/>
        <rFont val="Calibri"/>
        <family val="2"/>
        <scheme val="minor"/>
      </rPr>
      <t xml:space="preserve"> operazioni di RF</t>
    </r>
  </si>
  <si>
    <t>Garante Detenuti</t>
  </si>
  <si>
    <t xml:space="preserve">007 Sistema di monitoraggio dei rimpatri forzati </t>
  </si>
  <si>
    <r>
      <t>Sostegno agli interventi di fo</t>
    </r>
    <r>
      <rPr>
        <b/>
        <sz val="13"/>
        <color theme="1"/>
        <rFont val="Calibri"/>
        <family val="2"/>
        <scheme val="minor"/>
      </rPr>
      <t xml:space="preserve">rmazione degli operatori di scorta </t>
    </r>
    <r>
      <rPr>
        <sz val="13"/>
        <color theme="1"/>
        <rFont val="Calibri"/>
        <family val="2"/>
        <scheme val="minor"/>
      </rPr>
      <t>impiegati nelle operazioni di RF in linea con gli standard europei</t>
    </r>
  </si>
  <si>
    <t>Garante detenuti</t>
  </si>
  <si>
    <t>Monitoraggio dei RF</t>
  </si>
  <si>
    <t>approvato - standby avvio attività</t>
  </si>
  <si>
    <r>
      <t xml:space="preserve">Sostegno al funzionamento di un efficace meccanismo di </t>
    </r>
    <r>
      <rPr>
        <b/>
        <sz val="10"/>
        <color rgb="FF000000"/>
        <rFont val="Calibri"/>
        <family val="2"/>
        <scheme val="minor"/>
      </rPr>
      <t>monitoraggio del rimpatrio</t>
    </r>
    <r>
      <rPr>
        <sz val="10"/>
        <color rgb="FF000000"/>
        <rFont val="Calibri"/>
        <family val="2"/>
        <scheme val="minor"/>
      </rPr>
      <t xml:space="preserve"> nel rispetto dei diritti dei soggetti sottoposti a misure di trattenimento </t>
    </r>
  </si>
  <si>
    <r>
      <t>Sostegno agli interventi di fo</t>
    </r>
    <r>
      <rPr>
        <b/>
        <sz val="12"/>
        <color theme="1"/>
        <rFont val="Calibri"/>
        <family val="2"/>
        <scheme val="minor"/>
      </rPr>
      <t xml:space="preserve">rmazione degli operatori di scorta </t>
    </r>
    <r>
      <rPr>
        <sz val="12"/>
        <color theme="1"/>
        <rFont val="Calibri"/>
        <family val="2"/>
        <scheme val="minor"/>
      </rPr>
      <t>impiegati nelle operazioni di RF in linea con gli standard europei</t>
    </r>
  </si>
  <si>
    <r>
      <rPr>
        <b/>
        <sz val="13"/>
        <color theme="1"/>
        <rFont val="Calibri"/>
        <family val="2"/>
        <scheme val="minor"/>
      </rPr>
      <t>Rimpatrio Volontario Assistito</t>
    </r>
    <r>
      <rPr>
        <sz val="13"/>
        <color theme="1"/>
        <rFont val="Calibri"/>
        <family val="2"/>
        <scheme val="minor"/>
      </rPr>
      <t xml:space="preserve"> con misure di reintegrazione</t>
    </r>
  </si>
  <si>
    <t>Min Interno- Dir. Servizi - Uff V</t>
  </si>
  <si>
    <t xml:space="preserve">004 Rimpatrio volontario assistito </t>
  </si>
  <si>
    <r>
      <t>Azione sistemica d</t>
    </r>
    <r>
      <rPr>
        <b/>
        <sz val="13"/>
        <color theme="1"/>
        <rFont val="Calibri"/>
        <family val="2"/>
        <scheme val="minor"/>
      </rPr>
      <t>i Rimpatrio Volontario Assistito con misure di reintegrazione</t>
    </r>
    <r>
      <rPr>
        <sz val="13"/>
        <color theme="1"/>
        <rFont val="Calibri"/>
        <family val="2"/>
        <scheme val="minor"/>
      </rPr>
      <t xml:space="preserve"> comprensiva di servizi di informazione e formazione sul rimpatrio sul territorio. Si stima il raggiungimento di circa 5000 destinatari di RVA&amp;R</t>
    </r>
  </si>
  <si>
    <t>Dir.Servizi - Candura</t>
  </si>
  <si>
    <t>RVA /formazione e informazione</t>
  </si>
  <si>
    <r>
      <t>Azione sistemica d</t>
    </r>
    <r>
      <rPr>
        <b/>
        <sz val="12"/>
        <color theme="1"/>
        <rFont val="Calibri"/>
        <family val="2"/>
        <scheme val="minor"/>
      </rPr>
      <t>i Rimpatrio Volontario Assistito con misure di reintegrazione</t>
    </r>
    <r>
      <rPr>
        <sz val="12"/>
        <color theme="1"/>
        <rFont val="Calibri"/>
        <family val="2"/>
        <scheme val="minor"/>
      </rPr>
      <t xml:space="preserve"> comprensiva di servizi di informazione e formazione sul rimpatrio sul territorio. Si stima il raggiungimento di circa 5000 destinatari di RVA&amp;R</t>
    </r>
  </si>
  <si>
    <r>
      <rPr>
        <b/>
        <sz val="13"/>
        <color theme="1"/>
        <rFont val="Calibri"/>
        <family val="2"/>
        <scheme val="minor"/>
      </rPr>
      <t>Formazione personale penitenziari</t>
    </r>
    <r>
      <rPr>
        <sz val="13"/>
        <color theme="1"/>
        <rFont val="Calibri"/>
        <family val="2"/>
        <scheme val="minor"/>
      </rPr>
      <t>o e orientam. detenuti su RVA</t>
    </r>
  </si>
  <si>
    <t>Min. Giustizia - Dip. Amm. Penitenziaria</t>
  </si>
  <si>
    <r>
      <t>Programma di sostegno, orientamento e formazione per</t>
    </r>
    <r>
      <rPr>
        <b/>
        <sz val="13"/>
        <color theme="1"/>
        <rFont val="Calibri"/>
        <family val="2"/>
        <scheme val="minor"/>
      </rPr>
      <t xml:space="preserve"> detenuti stranieri </t>
    </r>
    <r>
      <rPr>
        <sz val="13"/>
        <color theme="1"/>
        <rFont val="Calibri"/>
        <family val="2"/>
        <scheme val="minor"/>
      </rPr>
      <t xml:space="preserve">destinatari di provvedimento di rimpatrio presso gli istituti penitenziari </t>
    </r>
  </si>
  <si>
    <r>
      <t>Programma di sostegno, orientamento e formazione per</t>
    </r>
    <r>
      <rPr>
        <b/>
        <sz val="12"/>
        <color theme="1"/>
        <rFont val="Calibri"/>
        <family val="2"/>
        <scheme val="minor"/>
      </rPr>
      <t xml:space="preserve"> detenuti stranieri </t>
    </r>
    <r>
      <rPr>
        <sz val="12"/>
        <color theme="1"/>
        <rFont val="Calibri"/>
        <family val="2"/>
        <scheme val="minor"/>
      </rPr>
      <t xml:space="preserve">destinatari di provvedimento di rimpatrio presso gli istituti penitenziari </t>
    </r>
  </si>
  <si>
    <r>
      <t>Potenziamento</t>
    </r>
    <r>
      <rPr>
        <b/>
        <sz val="13"/>
        <color theme="1"/>
        <rFont val="Calibri"/>
        <family val="2"/>
        <scheme val="minor"/>
      </rPr>
      <t xml:space="preserve"> Ufficio RVA&amp;R</t>
    </r>
  </si>
  <si>
    <t xml:space="preserve">010 Sostegno operativo </t>
  </si>
  <si>
    <r>
      <rPr>
        <b/>
        <sz val="13"/>
        <color theme="1"/>
        <rFont val="Calibri"/>
        <family val="2"/>
        <scheme val="minor"/>
      </rPr>
      <t>Personale aggiuntivo</t>
    </r>
    <r>
      <rPr>
        <sz val="13"/>
        <color theme="1"/>
        <rFont val="Calibri"/>
        <family val="2"/>
        <scheme val="minor"/>
      </rPr>
      <t>: 3 RU a supporto dell'ufficio V della Direzione Servizi per attività di gestione e monitoraggio dei programmi e dei progetti di RVA</t>
    </r>
  </si>
  <si>
    <t>Ufficio RVA</t>
  </si>
  <si>
    <r>
      <rPr>
        <b/>
        <sz val="12"/>
        <color theme="1"/>
        <rFont val="Calibri"/>
        <family val="2"/>
        <scheme val="minor"/>
      </rPr>
      <t>Personale aggiuntivo</t>
    </r>
    <r>
      <rPr>
        <sz val="12"/>
        <color theme="1"/>
        <rFont val="Calibri"/>
        <family val="2"/>
        <scheme val="minor"/>
      </rPr>
      <t>: 3 RU a supporto dell'ufficio V della Direzione Servizi per attività di gestione e monitoraggio dei programmi e dei progetti di RVA</t>
    </r>
  </si>
  <si>
    <t>OS 4 Solidarietà</t>
  </si>
  <si>
    <r>
      <t xml:space="preserve">Sviluppo di nuove forme di </t>
    </r>
    <r>
      <rPr>
        <b/>
        <sz val="13"/>
        <color theme="1"/>
        <rFont val="Calibri"/>
        <family val="2"/>
        <scheme val="minor"/>
      </rPr>
      <t>complementary pathways</t>
    </r>
  </si>
  <si>
    <t xml:space="preserve">003 Reinsediamento </t>
  </si>
  <si>
    <t xml:space="preserve">Definizione e sperimentazione di un modello di complementary pathways </t>
  </si>
  <si>
    <t>Min Interno - Dir. Servizi - Ufficio II Relazioni Internaz.</t>
  </si>
  <si>
    <t>Reinsediamento e Ammissione Umanitaria</t>
  </si>
  <si>
    <t>29 352 416,20</t>
  </si>
  <si>
    <t>Reinsediamento e ammissioni umanitarie pledges 2021, 2022, 2023</t>
  </si>
  <si>
    <t>continuativa</t>
  </si>
  <si>
    <t>Resettlement</t>
  </si>
  <si>
    <t>TOTALE OS</t>
  </si>
  <si>
    <t>Assistenza Tecnica</t>
  </si>
  <si>
    <t>Tot. / 1,06</t>
  </si>
  <si>
    <t>TOTALE PIANIFICATO</t>
  </si>
  <si>
    <t>TOTALE IMPEGNATO</t>
  </si>
  <si>
    <t>Classificazione interventi</t>
  </si>
  <si>
    <t>Budget impegnato</t>
  </si>
  <si>
    <t xml:space="preserve">% </t>
  </si>
  <si>
    <r>
      <t xml:space="preserve">Dotazione disponibile ARES (2021) 2665525 
</t>
    </r>
    <r>
      <rPr>
        <sz val="14"/>
        <color theme="1"/>
        <rFont val="Calibri"/>
        <family val="2"/>
        <scheme val="minor"/>
      </rPr>
      <t>(comprensiva di quota AT al 6%)</t>
    </r>
  </si>
  <si>
    <t>quota UE</t>
  </si>
  <si>
    <r>
      <t xml:space="preserve">Dotazione reinsediamento / ammissione umanitaria
</t>
    </r>
    <r>
      <rPr>
        <sz val="14"/>
        <color theme="1"/>
        <rFont val="Calibri"/>
        <family val="2"/>
        <scheme val="minor"/>
      </rPr>
      <t>(comprensiva di quota AT al 6%)</t>
    </r>
  </si>
  <si>
    <t>TOTALE</t>
  </si>
  <si>
    <t>SALDO</t>
  </si>
  <si>
    <t>Progetto Report statistico (conguaglio)</t>
  </si>
  <si>
    <t>Report statistico: fabbisogno</t>
  </si>
  <si>
    <t>saldo</t>
  </si>
  <si>
    <t>BUDGET DA ALLOCARESU OS</t>
  </si>
  <si>
    <t>Provincia</t>
  </si>
  <si>
    <t>Regione</t>
  </si>
  <si>
    <t xml:space="preserve">Aquila </t>
  </si>
  <si>
    <t xml:space="preserve">Chieti </t>
  </si>
  <si>
    <t xml:space="preserve">Pescara </t>
  </si>
  <si>
    <t xml:space="preserve">Teramo </t>
  </si>
  <si>
    <t xml:space="preserve">Matera </t>
  </si>
  <si>
    <t xml:space="preserve">Potenza </t>
  </si>
  <si>
    <t xml:space="preserve">Catanzaro </t>
  </si>
  <si>
    <t xml:space="preserve">Cosenza </t>
  </si>
  <si>
    <t xml:space="preserve">Crotone </t>
  </si>
  <si>
    <t xml:space="preserve">Reggio-Calabria </t>
  </si>
  <si>
    <t xml:space="preserve">Vibo-Valentia </t>
  </si>
  <si>
    <t xml:space="preserve">Avellino </t>
  </si>
  <si>
    <t xml:space="preserve">Benevento </t>
  </si>
  <si>
    <t xml:space="preserve">Caserta </t>
  </si>
  <si>
    <t xml:space="preserve">Napoli </t>
  </si>
  <si>
    <t xml:space="preserve">Salerno </t>
  </si>
  <si>
    <t xml:space="preserve">Bologna </t>
  </si>
  <si>
    <t>Emilia Romagna</t>
  </si>
  <si>
    <t xml:space="preserve">Ferrara </t>
  </si>
  <si>
    <t xml:space="preserve">Forli-Cesena </t>
  </si>
  <si>
    <t xml:space="preserve">Modena </t>
  </si>
  <si>
    <t xml:space="preserve">Parma </t>
  </si>
  <si>
    <t xml:space="preserve">Piacenza </t>
  </si>
  <si>
    <t xml:space="preserve">Ravenna </t>
  </si>
  <si>
    <t xml:space="preserve">Reggio-Emilia </t>
  </si>
  <si>
    <t xml:space="preserve">Rimini </t>
  </si>
  <si>
    <t xml:space="preserve">Gorizia </t>
  </si>
  <si>
    <t>Friuli Venezia Giulia</t>
  </si>
  <si>
    <t xml:space="preserve">Pordenone </t>
  </si>
  <si>
    <t xml:space="preserve">Trieste </t>
  </si>
  <si>
    <t xml:space="preserve">Udine </t>
  </si>
  <si>
    <t xml:space="preserve">Frosinone </t>
  </si>
  <si>
    <t xml:space="preserve">Latina </t>
  </si>
  <si>
    <t xml:space="preserve">Rieti </t>
  </si>
  <si>
    <t xml:space="preserve">Viterbo </t>
  </si>
  <si>
    <t xml:space="preserve">Genova </t>
  </si>
  <si>
    <t xml:space="preserve">Imperia </t>
  </si>
  <si>
    <t xml:space="preserve">La-Spezia </t>
  </si>
  <si>
    <t xml:space="preserve">Savona </t>
  </si>
  <si>
    <t xml:space="preserve">Bergamo </t>
  </si>
  <si>
    <t xml:space="preserve">Brescia </t>
  </si>
  <si>
    <t xml:space="preserve">Como </t>
  </si>
  <si>
    <t xml:space="preserve">Cremona </t>
  </si>
  <si>
    <t xml:space="preserve">Lecco </t>
  </si>
  <si>
    <t xml:space="preserve">Lodi </t>
  </si>
  <si>
    <t xml:space="preserve">Mantova </t>
  </si>
  <si>
    <t xml:space="preserve">Milano </t>
  </si>
  <si>
    <t xml:space="preserve">Pavia </t>
  </si>
  <si>
    <t xml:space="preserve">Sondrio </t>
  </si>
  <si>
    <t xml:space="preserve">Varese </t>
  </si>
  <si>
    <t xml:space="preserve">Monza e Brianza </t>
  </si>
  <si>
    <t xml:space="preserve">Ancona </t>
  </si>
  <si>
    <t xml:space="preserve">Ascoli-Piceno </t>
  </si>
  <si>
    <t xml:space="preserve">Macerata </t>
  </si>
  <si>
    <t xml:space="preserve">Pesaro-Urbino </t>
  </si>
  <si>
    <t xml:space="preserve">Fermo </t>
  </si>
  <si>
    <t xml:space="preserve">Campobasso </t>
  </si>
  <si>
    <t xml:space="preserve">Isernia </t>
  </si>
  <si>
    <t xml:space="preserve">Alessandria </t>
  </si>
  <si>
    <t xml:space="preserve">Asti </t>
  </si>
  <si>
    <t xml:space="preserve">Biella </t>
  </si>
  <si>
    <t xml:space="preserve">Cuneo </t>
  </si>
  <si>
    <t xml:space="preserve">Novara </t>
  </si>
  <si>
    <t xml:space="preserve">Torino </t>
  </si>
  <si>
    <t xml:space="preserve">Verbania </t>
  </si>
  <si>
    <t xml:space="preserve">Vercelli </t>
  </si>
  <si>
    <t xml:space="preserve">Bari </t>
  </si>
  <si>
    <t xml:space="preserve">Brindisi </t>
  </si>
  <si>
    <t xml:space="preserve">Foggia </t>
  </si>
  <si>
    <t xml:space="preserve">Lecce </t>
  </si>
  <si>
    <t xml:space="preserve">Taranto </t>
  </si>
  <si>
    <t xml:space="preserve">Barletta-Andria-Trani </t>
  </si>
  <si>
    <t xml:space="preserve">Cagliari </t>
  </si>
  <si>
    <t xml:space="preserve">Nuoro </t>
  </si>
  <si>
    <t xml:space="preserve">Oristano </t>
  </si>
  <si>
    <t xml:space="preserve">Sassari </t>
  </si>
  <si>
    <t xml:space="preserve">Carbonia-Iglesias </t>
  </si>
  <si>
    <t xml:space="preserve">Medio Campidano </t>
  </si>
  <si>
    <t xml:space="preserve">Ogliastra </t>
  </si>
  <si>
    <t xml:space="preserve">Olbia-Tempio </t>
  </si>
  <si>
    <t xml:space="preserve">Agrigento </t>
  </si>
  <si>
    <t xml:space="preserve">Caltanissetta </t>
  </si>
  <si>
    <t xml:space="preserve">Catania </t>
  </si>
  <si>
    <t xml:space="preserve">Enna </t>
  </si>
  <si>
    <t xml:space="preserve">Messina </t>
  </si>
  <si>
    <t xml:space="preserve">Palermo </t>
  </si>
  <si>
    <t xml:space="preserve">Ragusa </t>
  </si>
  <si>
    <t xml:space="preserve">Siracusa </t>
  </si>
  <si>
    <t xml:space="preserve">Trapani </t>
  </si>
  <si>
    <t xml:space="preserve">Arezzo </t>
  </si>
  <si>
    <t xml:space="preserve">Firenze </t>
  </si>
  <si>
    <t xml:space="preserve">Grosseto </t>
  </si>
  <si>
    <t xml:space="preserve">Livorno </t>
  </si>
  <si>
    <t xml:space="preserve">Lucca </t>
  </si>
  <si>
    <t xml:space="preserve">Massa-Carrara </t>
  </si>
  <si>
    <t xml:space="preserve">Pisa </t>
  </si>
  <si>
    <t xml:space="preserve">Pistoia </t>
  </si>
  <si>
    <t xml:space="preserve">Prato </t>
  </si>
  <si>
    <t xml:space="preserve">Siena </t>
  </si>
  <si>
    <t xml:space="preserve">Bolzano </t>
  </si>
  <si>
    <t>Trentino Alto Adige</t>
  </si>
  <si>
    <t xml:space="preserve">Trento </t>
  </si>
  <si>
    <t xml:space="preserve">Perugia </t>
  </si>
  <si>
    <t xml:space="preserve">Terni </t>
  </si>
  <si>
    <t xml:space="preserve">Aosta </t>
  </si>
  <si>
    <t xml:space="preserve">Belluno </t>
  </si>
  <si>
    <t xml:space="preserve">Padova </t>
  </si>
  <si>
    <t xml:space="preserve">Rovigo </t>
  </si>
  <si>
    <t xml:space="preserve">Treviso </t>
  </si>
  <si>
    <t xml:space="preserve">Venezia </t>
  </si>
  <si>
    <t xml:space="preserve">Verona </t>
  </si>
  <si>
    <t xml:space="preserve">Vicenza </t>
  </si>
  <si>
    <t>TIPOLOGIA DI INTERVENTO</t>
  </si>
  <si>
    <t>DATA FINE PROGETTO</t>
  </si>
  <si>
    <t>COSTO COMPLESSIVO</t>
  </si>
  <si>
    <t>TASSO DI COFINANZIAMENTO</t>
  </si>
  <si>
    <t>DATA AVVIO PROGETTO</t>
  </si>
  <si>
    <t>ID</t>
  </si>
  <si>
    <t>CODICE PROGETTO</t>
  </si>
  <si>
    <t>MINISTERO DELL'INTERNO - DIREZIONE CENTRALE PER I DIRITTI CIVILI, LA CITTADINANZA E LE MINORANZE</t>
  </si>
  <si>
    <t>MINISTERO DELL'INTERNO - DIPARTIMENTO PER LE LIBERTÀ CIVILI E L'IMMIGRAZIONE</t>
  </si>
  <si>
    <t>REGIONE DEL VENETO</t>
  </si>
  <si>
    <t>CSC COOPERATIVA SOCIALE</t>
  </si>
  <si>
    <t>FONDAZIONE INIZIATIVE E STUDI SULLA MULTIETNICITÀ ENTE DEL TERZO SETTORE, FONDAZIONE ISMU ETS</t>
  </si>
  <si>
    <t>ISTITUTO PSICOANALITICO PER LE RICERCHE SOCIALI E.T.S. IPRS</t>
  </si>
  <si>
    <t>CENTRO STUDI DI POLITICA INTERNAZIONALE - CESPI ETS</t>
  </si>
  <si>
    <t>REGIONE LAZIO</t>
  </si>
  <si>
    <t>PROGETTO TENDA S.C.S.</t>
  </si>
  <si>
    <t>LA RADA CONSORZIO DI COOPERATIVE SOCIALI S.C.S.</t>
  </si>
  <si>
    <t xml:space="preserve">ASP CITTÀ DI BOLOGNA </t>
  </si>
  <si>
    <t>UNIVERSITÀ DEGLI STUDI ROMA TRE - DIPARTIMENTO DI SCIENZE DELLA FORMAZIONE</t>
  </si>
  <si>
    <t>REGIONE AUTONOMA FRIULI VENEZIA GIULIA</t>
  </si>
  <si>
    <t>REGIONE AUTONOMA VALLE D'AOSTA</t>
  </si>
  <si>
    <t>REGIONE MARCHE - GIUNTA REGIONALE</t>
  </si>
  <si>
    <t>REGIONE LIGURIA</t>
  </si>
  <si>
    <t>REGIONE LOMBARDIA -  DIREZIONE GENERALE FAMIGLIA, SOLIDARIETÀ SOCIALE, DISABILITÀ E PARI OPPORTUNITÀ</t>
  </si>
  <si>
    <t>COMUNE DI GENOVA</t>
  </si>
  <si>
    <t>CIVIFORM SOC. COOP. SOCIALE</t>
  </si>
  <si>
    <t>REGIONE EMILIA-ROMAGNA</t>
  </si>
  <si>
    <t>REGIONE CALABRIA</t>
  </si>
  <si>
    <t>REGIONE AUTONOMA DELLA SARDEGNA</t>
  </si>
  <si>
    <t>REGIONE ABRUZZO</t>
  </si>
  <si>
    <t>REGIONE SICILIANA</t>
  </si>
  <si>
    <t>CASA DEI DIRITTI SOCIALI ODV</t>
  </si>
  <si>
    <t>C.S.C CREDITO SENZA CONFINI SOCIETÀ COOPERATIVA SOCIALE</t>
  </si>
  <si>
    <t>REGIONE PUGLIA</t>
  </si>
  <si>
    <t>CEFAL EMILIA ROMAGNA SOCIETÀ COOPERATIVA</t>
  </si>
  <si>
    <t>CPIA 2 METROPOLITANO DI BOLOGNA "EDUARD C. LINDEMAN"</t>
  </si>
  <si>
    <t>REGIONE MOLISE</t>
  </si>
  <si>
    <t>ASSOCIAZIONE CLIQ CERTIFICAZIONE LINGUA ITALIANA DI QUALITÀ</t>
  </si>
  <si>
    <t>UFFICIO SCOLASTICO REGIONALE PER IL PIEMONTE</t>
  </si>
  <si>
    <t>DIREZIONE CENTRALE PER LA PROGRAMMAZIONE E I SERVIZI GENERALI (PER ADG E DIR. FIN.)</t>
  </si>
  <si>
    <t xml:space="preserve">MINISTERO DELL'ISTRUZIONE E DEL MERITO </t>
  </si>
  <si>
    <t>C.P.I.A. N. 2 SERRAMANNA</t>
  </si>
  <si>
    <t>CPIA LA SPEZIA</t>
  </si>
  <si>
    <t>ISTITUTO COMPRENSIVO GIANNI RODARI</t>
  </si>
  <si>
    <t>IPSIA A PACINOTTI DI PONTEDERA</t>
  </si>
  <si>
    <t>COMUNITÀ DI S.EGIDIO ACAP APS</t>
  </si>
  <si>
    <t>CNCA COORDINAMENTO NAZIONALE COMUNITÀ ACCOGLIENZA</t>
  </si>
  <si>
    <t>ASSOCIAZIONE PIXEL APS</t>
  </si>
  <si>
    <t xml:space="preserve">COMUNE DI RAVENNA </t>
  </si>
  <si>
    <t>CPIA 2 BERGAMO "TULLIO DE MAURO"</t>
  </si>
  <si>
    <t xml:space="preserve">UNIVERSITÀ POPOLARE DI ROMA - UPTER APS </t>
  </si>
  <si>
    <t>NOSOTRAS ONLUS</t>
  </si>
  <si>
    <t>SOC. INTEGRORIENTA COOPERATIVA SOCIALE ONLUS</t>
  </si>
  <si>
    <t>ISTITUTO COMPRENSIVO TREVISO 1 ARTURO MARTINI</t>
  </si>
  <si>
    <t>COMUNE DI MILANO</t>
  </si>
  <si>
    <t>ISTITUTO DI ISTRUZIONE SECONDARIA SUPERIORE "G. FERRARIS"</t>
  </si>
  <si>
    <t>ICS "S. PERTINI"</t>
  </si>
  <si>
    <t>COMUNE DI UDINE</t>
  </si>
  <si>
    <t>UNIVERSITÀ DEGLI STUDI ROMA TRE</t>
  </si>
  <si>
    <t>COESO – SOCIETÀ DELLA SALUTE DELL’AREA SOCIO SANITARIA AMIATA GROSSETANA, COLLINE METALLIFERE E GROSSETANA</t>
  </si>
  <si>
    <t>COMUNE DI BERGAMO- CAPOFILA DELL'AMBITO TERRITORIALE SOCIALE DI BERGAMO</t>
  </si>
  <si>
    <t xml:space="preserve">COMUNE DI PORTO RECANATI </t>
  </si>
  <si>
    <t>FNAS/FONDAZIONE</t>
  </si>
  <si>
    <t>REGIONE VENETO</t>
  </si>
  <si>
    <t>COMUNE DI NOCERA INFERIORE</t>
  </si>
  <si>
    <t>SVILUPPO LAVORO ITALIA SPA (EX ANPAL SERVIZI)</t>
  </si>
  <si>
    <t>REGIONE LOMBARDIA</t>
  </si>
  <si>
    <t>AUTORITÀ GARANTE PER L'INFANZIA E L'ADOLESCENZA</t>
  </si>
  <si>
    <t xml:space="preserve">REGIONE MARCHE </t>
  </si>
  <si>
    <t>REGIONE FRIULI VENEZIA GIULIA</t>
  </si>
  <si>
    <t xml:space="preserve">REGIONE UMBRIA </t>
  </si>
  <si>
    <t>MISTERO DELL'UNIVERSITÀ E DELLA RICERCA</t>
  </si>
  <si>
    <t>CIVIS VII - CITTADINANZA E INTEGRAZIONE IN VENETO DEGLI IMMIGRATI STRANIERI</t>
  </si>
  <si>
    <t>SPORTELLO "POLO ORIENTA"</t>
  </si>
  <si>
    <t>WALO: FORMAZIONE PER IL SUPPORTO E LA PRESA IN CARICO DI MINORI STRANIERI VULNERABILI</t>
  </si>
  <si>
    <t>BANKABILITY</t>
  </si>
  <si>
    <t xml:space="preserve">REMÌX – RETI DI SUPPORTO PER MINORI MIGRANTI </t>
  </si>
  <si>
    <t>R.I.T.M.I 2 - RETE INTEGRATA TUTELA MINORI IMMIGRATI</t>
  </si>
  <si>
    <t>SUPPORTO PREFETTURE - UU.TT.G. PER LA PIANIFICAZIONE E LA REALIZZAZIONE DI INTERVENTI 
SUL TERRITORIO PER LA GESTIONE DEL FENOMENO MIGRATORIO</t>
  </si>
  <si>
    <t>PIL - PERCORSO INTEGRAZIONE LINGUISTICA</t>
  </si>
  <si>
    <t>EXEMPLA</t>
  </si>
  <si>
    <t>FINANZA INCLUSIVA PER L'INTEGRAZIONE</t>
  </si>
  <si>
    <t>PIANO REGIONALE PER LA FORMAZIONE CIVICO LINGUISTICA DEL LAZIO - PRILS LAZIO 6</t>
  </si>
  <si>
    <t>PRENDIAMOCENE CURA – RAFFORZAMENTO DEI SERVIZI TERRITORIALI PER LA PRESA IN CARICO DI MINORI STRANIERI CON VULNERABILITÀ PSICOSOCIALI E DELLE LORO FAMIGLIE E SPERIMENTAZIONE DI PERCORSI ALTERNATIVI</t>
  </si>
  <si>
    <t>SOAVE: SOSTEGNO IN RETE ALLA RESILIENZA DI MINORI STRANIERI VULNERABILI CON SERVIZIO TRANSCULTURALE NEL VENEZIANO</t>
  </si>
  <si>
    <t>PAF! PROGRAMMA DI ALFABETIZZAZIONE FINANZIARIA</t>
  </si>
  <si>
    <t>RETHINK - RETI A SUPPORTO DI MINORI STRANIERI A BOLOGNA</t>
  </si>
  <si>
    <t>VOCI - VOLONTÀ DI COMUNITÀ INCLUSIVE</t>
  </si>
  <si>
    <t>COFRAMIS - CONTRASTARE LE FRAGILITÀ PSICOSOCIALI DEI MINORI STRANIERI CITTADINI NEI PAESI TERZI NEL TERRITORIO DI ROMA CAPITALE</t>
  </si>
  <si>
    <t>CIC TO CIC 3 - CORSI INTEGRATI DI CITTADINANZA - CONOSCERE L'ITALIANO PER COMUNICARE!</t>
  </si>
  <si>
    <t>PETRARCA 7</t>
  </si>
  <si>
    <t>VDA 6 - VALLE D'ACCOGLIENZA 6</t>
  </si>
  <si>
    <t>NET.COM - NETWORK DI COMUNITÀ. BEST PRACTICES IN RETE PER CONTRASTARE IL BULLISMO AI DANNI DEI MINORI DEI PAESI TERZI IN CONDIZIONE DI VULNERABILITÀ</t>
  </si>
  <si>
    <t>ICAM 2023 - ITALIANO CANTIERE APERTO MARCHE 2023</t>
  </si>
  <si>
    <t xml:space="preserve">NUOVI PERCORSI </t>
  </si>
  <si>
    <t>PROF_T PIANO REGIONALE OFFERTA FORMATIVA TOSCANA  ITALIANO PER CPT (CITTADINI PAESI TERZI)</t>
  </si>
  <si>
    <t>CONOSCERE PER INTEGRARSI - 2A ED.</t>
  </si>
  <si>
    <t>NUOVE PROSPETTIVE: IL MODELLO GENOVA TRA INTERAZIONE E CURA</t>
  </si>
  <si>
    <t>INSPIRED: INNOVAZIONE SPERIMENTAZIONE INTEGRAZIONE - NUOVE DOTAZIONI</t>
  </si>
  <si>
    <t xml:space="preserve">FUTURO IN CORSO 3 </t>
  </si>
  <si>
    <t>CALABRIA FRIENDS</t>
  </si>
  <si>
    <t>PARI.DE– POLITICHE ATTIVE E RISORSE PER L’INTEGRAZIONE</t>
  </si>
  <si>
    <t>"S.I.C.I.L.I.A." - STUDIANDO L'ITALIANO CRESCE L'INTEGRAZIONE IL LAVORO L'INCLUSIONE E L'ACCOGLIENZA</t>
  </si>
  <si>
    <t>PAROLIAMO</t>
  </si>
  <si>
    <t>L'ALFABETO DEI DIRITTI</t>
  </si>
  <si>
    <t>LINGUA MIGRANTE - A RUOTA LIBERA IN CALABRIA</t>
  </si>
  <si>
    <t>INTEGR-AZIONI FORMATIVE PER UNA SOCIETÀ INCLUSIVA</t>
  </si>
  <si>
    <t>PASSWORLD</t>
  </si>
  <si>
    <t>UNA SCUOLA DI PAROLE</t>
  </si>
  <si>
    <t>SUPPORTO ALLE RETI TERRITORIALI ANTIDISCRIMINAZIONE - CAPACITY BUILDING E COORDINAMENTO SCIENTIFICO</t>
  </si>
  <si>
    <t>#ZERODISTANZE</t>
  </si>
  <si>
    <t>OSSERVATORIO PERMANENTE PER IL MONITORAGGIO CONTINUATIVO DEI PERCORSI FORMATIVI</t>
  </si>
  <si>
    <t>IN.TRA - INTERVENTI DI POTENZIAMENTO DELLA GOVERNANCE DEI SERVIZI PER L'ACCOGLIENZA E L'INTEGRAZIONE DEI CITTADINI DI PAESI TERZI NELLA PROVINCIA DI TRAPANI</t>
  </si>
  <si>
    <t>GENTES A SCUOLA</t>
  </si>
  <si>
    <t>I,R,I,S, - INTERVENTI DI RAFFORZAMENTO DELL’INTEGRAZIONE SCOLASTICA,</t>
  </si>
  <si>
    <t>PERCORSI</t>
  </si>
  <si>
    <t>LUMEN - SCUOLA MIGRAZIONE E INTEGRAZIONE</t>
  </si>
  <si>
    <t>PORTE APERTE, INTERVENTI PER LA PROMOZIONE DEL SUCCESSO SCOLASTICO DEGLI ALLIEVI E DELLE ALLIEVE PROVENIENTI DA CONTESTI MIGRATORI IN UMBRIA,</t>
  </si>
  <si>
    <t>SOFIA2 - SERVIZI E OPERATORI FORMATI PER L'INTEGRAZIONE E L'ACCOGLIENZA</t>
  </si>
  <si>
    <t>PRO,M,E,T,E,O, ((PROGETTO DI MEDIAZIONE EDUCATIVA E TECNICHE PER LE EGUALI OPPORTUNITÀ)</t>
  </si>
  <si>
    <t>L’ITALIANO PER AMICO: PERCORSI DI FORMAZIONE LINGUISTICA PER L’INTEGRAZIONE</t>
  </si>
  <si>
    <t xml:space="preserve">INTESSERE. SOSTENERE IL DIRITTO ALLE RELAZIONI FAMILIARI DEI MINORENNI MIGRANTI  </t>
  </si>
  <si>
    <t>ABIL.ITA</t>
  </si>
  <si>
    <t>STORIE IN VALIGIA</t>
  </si>
  <si>
    <t>SMART-ER SISTEMA PER IL MIGLIORAMENTO DELL'ACCOGLIENZA SULLA 
RETE TERRITORIALE – EMILIA ROMAGNA</t>
  </si>
  <si>
    <t>S,I,L,LAB,I, SCUOLE IN LOMBARDIA: LABORATORI PER L'INTEGRAZIONE</t>
  </si>
  <si>
    <t>LA SCUOLA : LUOGO APERTO E INCLUSIVO – IMPARIAMO INSIEME</t>
  </si>
  <si>
    <t>CLAIM – COMUNITÀ LINGUISTICA DI APPRENDIMENTO DELL’ITALIANO MULTIGENERAZIONALE</t>
  </si>
  <si>
    <t>AGORAL 3</t>
  </si>
  <si>
    <t>LE COSMONAUTE – ITALIANO PER ESPLORATRICI DELLA BELLEZZA</t>
  </si>
  <si>
    <t>PAROLE CHIAVE 2: NUOVI PROCESSI DI INCLUSIONE</t>
  </si>
  <si>
    <t>SPRINT- SUPPORTO ALLA PREFETTURA DI ROMA PER L'INTEGRAZIONE DI CITTADINI DI PAESI TERZI</t>
  </si>
  <si>
    <t>PROG-541 _ RAFFORZAMENTO INCLUSIONE SCOLASTICA IN VENETO</t>
  </si>
  <si>
    <t>ITALIANO SECONDO ME</t>
  </si>
  <si>
    <t>CULTURA INCLUSIVA</t>
  </si>
  <si>
    <t>GENERAZIONE INTEGRAZIONE: AZIONI DI INCLUSIONE SCOLASTICA E SOCIALE DI ALUNNI E STUDENTI DEI PAESI TERZI</t>
  </si>
  <si>
    <t>CAPACITÀ E CRESCITA</t>
  </si>
  <si>
    <t>COVES CONTRASTO ALLE VULNERABILITÀ ED ALLA EMARGINAZIONE SOCIALE</t>
  </si>
  <si>
    <t>AAA CERCASI FAMIGLIE - ASCOLTARE</t>
  </si>
  <si>
    <t>PEER - PUBBLICO E ETS IN RETE</t>
  </si>
  <si>
    <t>R.I.M.A.N.I. - RETE PER L'INCLUSIONE DI MINORI NON ACCOMPAGNATI E NEOMAGGIORENNI IN AMBITO FAMILIARE E LAVORATIVO</t>
  </si>
  <si>
    <t>DI.QU.I ! – STRATEGIE DI DIGITALIZZAZIONE</t>
  </si>
  <si>
    <t>MEDI-AZIONI PA: AZIONI DI RAFFORZAMENTO DEI SERVIZI DI 
MEDIAZIONE INTERCULTURALE PER L’ACCESSIBILITÀ ALLA PUBBLICA 
AMMINISTRAZIONE</t>
  </si>
  <si>
    <t>STORIA - SPORTELLI TERRITORIALI PER L'ORIENTAMENTO</t>
  </si>
  <si>
    <t xml:space="preserve">ARCO ACCESSIBILITA RAFFORZAMENTO CAPACITAZIONE 
ORIENTAMENTO </t>
  </si>
  <si>
    <t>RE.FORM.: RETI E FORMAZIONE PER L’INTEGRAZIONE E L’INCLUSIONE</t>
  </si>
  <si>
    <t>QUALIFICAZIONE E RAFFORZAMENTO DEI SERVIZI PUBBLICI A SUPPORTO 
DEI CITTADINI DI PAESI TERZI DI ENNA</t>
  </si>
  <si>
    <t>F.A.R.O. FORMARE, ASSISTERE, RAFFORZARE, ORIENTARE. AZIONI LOCALI IN FAVORE DI MIGRANTI VULNERABILI</t>
  </si>
  <si>
    <t>UNA CASA PER I DIRITTI. VERSO UNA CULTURA E UNA PRATICA DELL’AFFIDO FAMILIARE A FAVORE DI MSNA IN TOSCANA</t>
  </si>
  <si>
    <t>COM.IN.5</t>
  </si>
  <si>
    <t>VITTORIA. RIETI E VITERBO INSIEME PER L'INTEGRAZIONE</t>
  </si>
  <si>
    <t>CONNETTERE - INTEGRARE LE INFORMAZIONI PER INCLUDERE LE PERSONE</t>
  </si>
  <si>
    <t xml:space="preserve">GAME - GOVERNANCE </t>
  </si>
  <si>
    <t>SU.PR.EME. 2</t>
  </si>
  <si>
    <t>SESTANTE.RA - SERVIZI PER STRANIERI - QUALIFICAZIONE E KNOW HOW NEL TERRITORIO DI RAVENNA</t>
  </si>
  <si>
    <t>POLIS - PIANO OBIETTIVO LAVORO E INTEGRAZIONE SOCIALE PER I CITTADINI DI PAESI TERZI IN VENETO</t>
  </si>
  <si>
    <t>PONTE- POTENZIAMENTO NETWORK TERRITORIALE PER L'INCLUSIONE</t>
  </si>
  <si>
    <t>S.I.S.M.E.A. SISTEMA DI INCLUSIONE SICILIANO PER UN MODELLO EUROPEO DI AFFIDO</t>
  </si>
  <si>
    <t>TRIESTE: TERRA DI CONFINE E DI ACCOGLIENZA – T.E.C.A.</t>
  </si>
  <si>
    <t>O.A.S.I. LAZIO - ORIENTAMENTO, ACCOMPAGNAMENTO, SERVIZI PER L'INTEGRAZIONE DEI CPT NEL LAZIO</t>
  </si>
  <si>
    <t>INCLUSION FIRST</t>
  </si>
  <si>
    <t>RETI PER L'ACCOGLIENZA</t>
  </si>
  <si>
    <t>CAMPOBASSO INTEGRA</t>
  </si>
  <si>
    <t>ASSAGGI- AZIONI DI SISTEMA PER LA GOVERNANCE E L'INTEGRAZIONE DEI CITTADINI MIGRANTI NEL TERRITORIO PROVINCIALE DI FORLÌ-CESENA</t>
  </si>
  <si>
    <t>FAMI-NTEGRAZIONE SARDEGNA</t>
  </si>
  <si>
    <t xml:space="preserve">	SOG.NI: SOSTEGNO, ORIENTAMENTO E GOVERNANCE_NETWORK PER L’INCLUSIONE</t>
  </si>
  <si>
    <t>LAB'IMPACT - 2A ED</t>
  </si>
  <si>
    <t xml:space="preserve">	TERRE PER QUANTO SOGNI LA TERRA SI ESPANDE</t>
  </si>
  <si>
    <t>LGNET 3</t>
  </si>
  <si>
    <t>ACCORDI. ACCOGLIENZA DI QUALITÀ A FAVORE DEI CITTADINI DI PAESI TERZI NELLA PROVINCIA DI PESARO URBINO</t>
  </si>
  <si>
    <t>VIBO VALENTIA IN.N.O.V.A.: INTERVENTI PER UNA NUOVA OPERATIVITÀ VALORIZZANDO L’ACCOGLIENZA</t>
  </si>
  <si>
    <t>RIMINI IN. S.QUA.D.R.A. - INTERVENTI A SOSTEGNO DELLA QUALITÀ DELLA RETE DI ACCOGLIENZA</t>
  </si>
  <si>
    <t>S.I.RA.C.U.S.A. - SERVIZI INTEGRATIVI E RAFFORZATIVI DELLE COMPETENZE DEGLI UFFICI PER GLI STRANIERI ARETUSEI</t>
  </si>
  <si>
    <t>S.I.S.TE.M.A. SUPPORTO INTERISTITUZIONALE AL SISTEMA TERRITORIALE MIGRANTI E ACCOGLIENZA</t>
  </si>
  <si>
    <t>SIN.TE.S.I. – AVELLINO - SINERGIE TERRITORIALI E STRATEGIE D’INTEGRAZIONE</t>
  </si>
  <si>
    <t>OR - I.E.N.T.A. ORISTANO INTEGRA E NEL TERRITORIO ACCOGLIE</t>
  </si>
  <si>
    <t>G.I.G.L.I.O.- GOVERNANCE INTEGRAZIONE: GARANTIRE L’INCLUSIVITÀ ORIZZONTALE</t>
  </si>
  <si>
    <t>PISTOIA ALL’O.P.E.R.A.: OTTIMIZZAZIONE DEL PROTOCOLLO DI ACCOGLIENZA: EFFICACIA E RISORSE AVANZATE</t>
  </si>
  <si>
    <t>MONITORAGGIO DELLA TUTELA VOLONTARIA PER MINORI STRANIERI NON ACCOMPAGNATI IN ATTUAZIONE DELL'ART. 11, LEGGE N.47/2017</t>
  </si>
  <si>
    <t>WE IN TOSCANA WORK EMPOWERMENT INCLUSION TOSCANA</t>
  </si>
  <si>
    <t>S.PR.INT. 3 STRATEGIE, PROGRAMMI INNOVATIVI, INTERVENTI MULTISTAKEHOLDER</t>
  </si>
  <si>
    <t>INTERAZIONI IN PIEMONTE 3</t>
  </si>
  <si>
    <t>SA.PE.RE. 2 - SASSARI PENSA IN RETE 2</t>
  </si>
  <si>
    <t>PRIMM 2023 - PIANO INTEGRAZIONE MIGRANTI MARCHE 2023</t>
  </si>
  <si>
    <t>INTEGRAZIONE IN SINERGIA</t>
  </si>
  <si>
    <t>NOSTOS</t>
  </si>
  <si>
    <t>SPRING - SINERGIE E PERCORSI PER UNA RETE D'INTEGRAZIONE</t>
  </si>
  <si>
    <t>AFFIDO - PROMOZIONE DELL'ACCOGLIENZA FAMILIARE DEI MINORI STRANIERI NON ACCOMPAGNATI (MSNA)</t>
  </si>
  <si>
    <t>IN.NET 3: INTERVENTI DI POTENZIAMENTO DELLA GOVERNANCE DEI SERVIZI PER L'ACCOGLIENZA E L'INTEGRAZIONE DEI CITTADINI STRANIERI NELL’AREA METROPOLITANA DI PALERMO</t>
  </si>
  <si>
    <t>RELEASE PLUS: RETE LEGALE ANTI SFRUTTAMENTO</t>
  </si>
  <si>
    <t>PLEIADI - PLURALE EQUA INCLUSIVA ACCOGLIENTE DIGITALE</t>
  </si>
  <si>
    <t>SEMINO - SERVIZI PER LE MIGRAZIONI: NUOVI ORIZZONTI</t>
  </si>
  <si>
    <t>ANANDA- AZIONI DI INCLUSIONE PER I MIGRANTI E LE LORO FAMIGLIE SUL TERRITORIO ASTIGIANO</t>
  </si>
  <si>
    <t>V.A.L.OR.I -VALORIZZARE AZIONI LOCALI DI ORIENTANENTO PER GLI IMMIGRATI</t>
  </si>
  <si>
    <t>I.R.I.S: INFORMAZIONE PER IL RAFFORZAMENTO E L'INTEGRAZIONE DEI SERVIZI PER L'ACCOGLIENZA</t>
  </si>
  <si>
    <t>M.I.M.E.S.I. - MINORI IMMIGRATI: EMPOWERMENT E STRATEGIE D'INCLUSIONE</t>
  </si>
  <si>
    <t xml:space="preserve">	IMPACT UMBRIA 2: INTEGRAZIONE DEI MIGRANTI CON POLITICHE E AZIONI COPROGETTATE SUL TERRITORIO</t>
  </si>
  <si>
    <t xml:space="preserve">	INTERAZIONI</t>
  </si>
  <si>
    <t>CALABRIA INTE(G)RAZIONE</t>
  </si>
  <si>
    <t>MOLINCLUSIVE</t>
  </si>
  <si>
    <t>PUGLIA INTE(G)RAZIONE. INTERAZIONE E GOVERNANCE INTERCULTURALE</t>
  </si>
  <si>
    <t>RE-STIAMO - RETE DEI SISTEMI TERRITORIALI PER L' INTEGRAZIONE E LA PARTECIPAZIONE ATTIVA DEI MIGRANTI OGGI</t>
  </si>
  <si>
    <t>SICILIA INTE(G)RAZIONE</t>
  </si>
  <si>
    <t>PROMOZIONE DI CANALI LEGALI DI INGRESSO IN ITALIA. MISURE PRE-PARTENZA E INSERIMENTO LAVORATIVO DI CITTADINI DI PAESI TERZI</t>
  </si>
  <si>
    <t>CAPACITY BUILDING DELLA FORMAZIONE SUPERIORE ITALIANA (UNIVERSITÀ, ISTITUZIONI DELL’ALTA FORMAZIONE ARTISTICA MUSICALE E COREUTICA E SCUOLE SUPERIORI DI MEDIAZIONE LINGUISTICA) _ PER L’ACCOGLIENZA E INTEGRAZIONE DEI MIGRANTI NELLA FORMAZIONE DI III GRADO</t>
  </si>
  <si>
    <t>SICILIA</t>
  </si>
  <si>
    <t>MOLISE</t>
  </si>
  <si>
    <t>ABRUZZO</t>
  </si>
  <si>
    <t>CAMPANIA</t>
  </si>
  <si>
    <t>CALABRIA</t>
  </si>
  <si>
    <t>VENETO</t>
  </si>
  <si>
    <t>LOMBARDIA; CAMPANIA; CALABRIA; UMBRIA</t>
  </si>
  <si>
    <t xml:space="preserve">BASILICATA </t>
  </si>
  <si>
    <t>PIEMONTE; LOMBARDIA; SICILIA</t>
  </si>
  <si>
    <t>LAZIO</t>
  </si>
  <si>
    <t>PIEMONTE</t>
  </si>
  <si>
    <t>LAZIO; LOMBARDIA; CAMPANIA; SICILIA</t>
  </si>
  <si>
    <t>MARCHE; LAZIO; LOMBARDIA; CAMPANIA; VENETO; SICILIA</t>
  </si>
  <si>
    <t>FRIULI-VENEZIA GIULIA</t>
  </si>
  <si>
    <t>UMBRIA</t>
  </si>
  <si>
    <t>VALLE D'AOSTA</t>
  </si>
  <si>
    <t>MARCHE; LAZIO; ABRUZZO; MOLISE; CAMPANIA; PUGLIA; BASILICATA; CALABRIA; SICILIA; PIEMONTE; LOMBARDIA; VENETO; FRIULI-VENEZIA GIULIA; LIGURIA; EMILIA-ROMAGNA; TOSCANA; SARDEGNA; UMBRIA</t>
  </si>
  <si>
    <t>MARCHE</t>
  </si>
  <si>
    <t>LIGURIA</t>
  </si>
  <si>
    <t>LOMBARDIA</t>
  </si>
  <si>
    <t>SARDEGNA</t>
  </si>
  <si>
    <t>PUGLIA</t>
  </si>
  <si>
    <t xml:space="preserve">VENETO </t>
  </si>
  <si>
    <t>LAZIO; PIEMONTE; CAMPANIA</t>
  </si>
  <si>
    <t>PLURIREGIONALE</t>
  </si>
  <si>
    <t>SICILIANA</t>
  </si>
  <si>
    <t>182.025 PROVVEDIMENTI REALIZZATI DAL PERSONALE AGGIUNTIVO ATTIVATO</t>
  </si>
  <si>
    <t>75 PARTECIPANTI (OPERATORI) CHE RITENGONO UTILE LA FORMAZIONE PER IL LORO LAVORO</t>
  </si>
  <si>
    <t xml:space="preserve">1.118 CITTADINI DI PAESI TERZI CHE HANNO MIGLIORATO LE PROPRIE COMPETENZE LINGUISTICHE DI ALMENO UN LIVELLO RISPETTO AL QUADRO COMUNE EUROPEO DI RIFERIMENTO PER LE LINGUE </t>
  </si>
  <si>
    <t>6 PARTECIPANTI (OPERATORI) CHE HANNO COMPLETATO CON ESITO POSITIVO LE ATTIVITÀ DI FORMAZIONE</t>
  </si>
  <si>
    <t>280 PARTECIPANTI (OPERATORI) SODDISFATTI</t>
  </si>
  <si>
    <t>50 PARTECIPANTI (CITTADINI DI PAESI TERZI) CHE INDICANO CHE L’ATTIVITÀ È STATAUTILE PER LA LORO INTEGRAZIONE</t>
  </si>
  <si>
    <t>392 PARTECIPANTI (OPERATORI) SODDISFATTI</t>
  </si>
  <si>
    <t>360 PARTECIPANTI (OPERATORI) SODDISFATTI</t>
  </si>
  <si>
    <t>80 PREFETTURE SUPPORTATE PER ATTUARE MISURE DI INTEGRAZIONE</t>
  </si>
  <si>
    <t xml:space="preserve">268 CITTADINI DI PAESI TERZI CHE HANNO MIGLIORATO LE PROPRIE COMPETENZE LINGUISTICHE DI ALMENO UN LIVELLO RISPETTO AL QUADRO COMUNE EUROPEO DI RIFERIMENTO PER LE LINGUE </t>
  </si>
  <si>
    <t>300 PARTECIPANTI (OPERATORI) SODDISFATTI</t>
  </si>
  <si>
    <t>400 PARTECIPANTI (CITTADINI DI PAESI TERZI) CHE INDICANO CHE L’ATTIVITÀ È STATAUTILE PER LA LORO INTEGRAZIONE</t>
  </si>
  <si>
    <t xml:space="preserve">2.342 CITTADINI DI PAESI TERZI CHE HANNO MIGLIORATO LE PROPRIE COMPETENZE LINGUISTICHE DI ALMENO UN LIVELLO RISPETTO AL QUADRO COMUNE EUROPEO DI RIFERIMENTO PER LE LINGUE </t>
  </si>
  <si>
    <t>250 PARTECIPANTI (OPERATORI) SODDISFATTI</t>
  </si>
  <si>
    <t>160 PARTECIPANTI (OPERATORI) SODDISFATTI</t>
  </si>
  <si>
    <t>605 PARTECIPANTI (CITTADINI DI PAESI TERZI) CHE INDICANO CHE L’ATTIVITÀ È STATAUTILE PER LA LORO INTEGRAZIONE</t>
  </si>
  <si>
    <t>140 PARTECIPANTI (OPERATORI) SODDISFATTI</t>
  </si>
  <si>
    <t>128 PARTECIPANTI (OPERATORI) SODDISFATTI</t>
  </si>
  <si>
    <t>428 PARTECIPANTI (OPERATORI) SODDISFATTI</t>
  </si>
  <si>
    <t xml:space="preserve">415 CITTADINI DI PAESI TERZI CHE HANNO MIGLIORATO LE PROPRIE COMPETENZE LINGUISTICHE DI ALMENO UN LIVELLO RISPETTO AL QUADRO COMUNE EUROPEO DI RIFERIMENTO PER LE LINGUE </t>
  </si>
  <si>
    <t xml:space="preserve">420 CITTADINI DI PAESI TERZI CHE HANNO MIGLIORATO LE PROPRIE COMPETENZE LINGUISTICHE DI ALMENO UN LIVELLO RISPETTO AL QUADRO COMUNE EUROPEO DI RIFERIMENTO PER LE LINGUE </t>
  </si>
  <si>
    <t xml:space="preserve">2.041 CITTADINI DI PAESI TERZI CHE HANNO MIGLIORATO LE PROPRIE COMPETENZE LINGUISTICHE DI ALMENO UN LIVELLO RISPETTO AL QUADRO COMUNE EUROPEO DI RIFERIMENTO PER LE LINGUE </t>
  </si>
  <si>
    <t xml:space="preserve">210 CITTADINI DI PAESI TERZI CHE HANNO MIGLIORATO LE PROPRIE COMPETENZE LINGUISTICHE DI ALMENO UN LIVELLO RISPETTO AL QUADRO COMUNE EUROPEO DI RIFERIMENTO PER LE LINGUE </t>
  </si>
  <si>
    <t>170 PARTECIPANTI (OPERATORI) SODDISFATTI</t>
  </si>
  <si>
    <t xml:space="preserve">697 CITTADINI DI PAESI TERZI CHE HANNO MIGLIORATO LE PROPRIE COMPETENZE LINGUISTICHE DI ALMENO UN LIVELLO RISPETTO AL QUADRO COMUNE EUROPEO DI RIFERIMENTO PER LE LINGUE </t>
  </si>
  <si>
    <t xml:space="preserve">700 CITTADINI DI PAESI TERZI CHE HANNO MIGLIORATO LE PROPRIE COMPETENZE LINGUISTICHE DI ALMENO UN LIVELLO RISPETTO AL QUADRO COMUNE EUROPEO DI RIFERIMENTO PER LE LINGUE </t>
  </si>
  <si>
    <t xml:space="preserve">1.151 CITTADINI DI PAESI TERZI CHE HANNO MIGLIORATO LE PROPRIE COMPETENZE LINGUISTICHE DI ALMENO UN LIVELLO RISPETTO AL QUADRO COMUNE EUROPEO DI RIFERIMENTO PER LE LINGUE </t>
  </si>
  <si>
    <t xml:space="preserve">6.300 CITTADINI DI PAESI TERZI CHE HANNO MIGLIORATO LE PROPRIE COMPETENZE LINGUISTICHE DI ALMENO UN LIVELLO RISPETTO AL QUADRO COMUNE EUROPEO DI RIFERIMENTO PER LE LINGUE </t>
  </si>
  <si>
    <t>120 PARTECIPANTI (CITTADINI DI PAESI TERZI) A CORSI DI LINGUA CHE, AL TERMINE DEGLI STESSI, RISPETTO AL QUADRO COMUNE EUROPEO DI RIFERIMENTO PER LE LINGUE O NEL QUADRO NAZIONALE EQUIVALENTE, HANNO MIGLIORATO DI ALMENO UN LIVELLO LE LORO COMPETENZE NELLA LINGUA DEL PAESE OSPITANTE</t>
  </si>
  <si>
    <t xml:space="preserve">4.095 CITTADINI DI PAESI TERZI CHE HANNO MIGLIORATO LE PROPRIE COMPETENZE LINGUISTICHE DI ALMENO UN LIVELLO RISPETTO AL QUADRO COMUNE EUROPEO DI RIFERIMENTO PER LE LINGUE </t>
  </si>
  <si>
    <t xml:space="preserve">630 CITTADINI DI PAESI TERZI CHE HANNO MIGLIORATO LE PROPRIE COMPETENZE LINGUISTICHE DI ALMENO UN LIVELLO RISPETTO AL QUADRO COMUNE EUROPEO DI RIFERIMENTO PER LE LINGUE </t>
  </si>
  <si>
    <t xml:space="preserve">300 CITTADINI DI PAESI TERZI CHE HANNO MIGLIORATO LE PROPRIE COMPETENZE LINGUISTICHE DI ALMENO UN LIVELLO RISPETTO AL QUADRO COMUNE EUROPEO DI RIFERIMENTO PER LE LINGUE </t>
  </si>
  <si>
    <t xml:space="preserve">480 CITTADINI DI PAESI TERZI CHE HANNO MIGLIORATO LE PROPRIE COMPETENZE LINGUISTICHE DI ALMENO UN LIVELLO RISPETTO AL QUADRO COMUNE EUROPEO DI RIFERIMENTO PER LE LINGUE </t>
  </si>
  <si>
    <t xml:space="preserve">945 CITTADINI DI PAESI TERZI CHE HANNO MIGLIORATO LE PROPRIE COMPETENZE LINGUISTICHE DI ALMENO UN LIVELLO RISPETTO AL QUADRO COMUNE EUROPEO DI RIFERIMENTO PER LE LINGUE </t>
  </si>
  <si>
    <t>80 PARTECIPANTI (OPERATORI) CHE HANNO COMPLETATO CON ESITO POSITIVO LE ATTIVITÀ DI FORMAZIONE</t>
  </si>
  <si>
    <t xml:space="preserve">846 CITTADINI DI PAESI TERZI CHE HANNO MIGLIORATO LE PROPRIE COMPETENZE LINGUISTICHE DI ALMENO UN LIVELLO RISPETTO AL QUADRO COMUNE EUROPEO DI RIFERIMENTO PER LE LINGUE </t>
  </si>
  <si>
    <t>352  PARTECIPANTI (CITTADINI DI PAESI TERZI) A CORSI DI LINGUA CHE, AL TERMINE DEGLI STESSI, RISPETTO AL QUADRO COMUNE EUROPEO DI RIFERIMENTO PER LE LINGUE O NEL QUADRO NAZIONALE EQUIVALENTE, HANNO MIGLIORATO DI ALMENO UN LIVELLO LE LORO COMPETENZE NELLA LINGUA DEL PAESE OSPITANTE</t>
  </si>
  <si>
    <t>104 PARTECIPANTI (CITTADINI DI PAESI TERZI) A CORSI DI LINGUA CHE, AL TERMINE DEGLI STESSI, RISPETTO AL QUADRO COMUNE EUROPEO DI RIFERIMENTO PER LE LINGUE O NEL QUADRO NAZIONALE EQUIVALENTE, HANNO MIGLIORATO DI ALMENO UN LIVELLO LE LORO COMPETENZE NELLA LINGUA DEL PAESE OSPITANTE</t>
  </si>
  <si>
    <t xml:space="preserve">724 CITTADINI DI PAESI TERZI CHE HANNO MIGLIORATO LE PROPRIE COMPETENZE LINGUISTICHE DI ALMENO UN LIVELLO RISPETTO AL QUADRO COMUNE EUROPEO DI RIFERIMENTO PER LE LINGUE </t>
  </si>
  <si>
    <t>150 PARTECIPANTI (CITTADINI DI PAESI TERZI) A CORSI DI LINGUA CHE, AL TERMINE DEGLI STESSI, RISPETTO AL QUADRO COMUNE EUROPEO DI RIFERIMENTO PER LE LINGUE O NEL QUADRO NAZIONALE EQUIVALENTE, HANNO MIGLIORATO DI ALMENO UN LIVELLO LE LORO COMPETENZE NELLA LINGUA DEL PAESE OSPITANTE</t>
  </si>
  <si>
    <t>200  ISTITUZIONI SCOLASTICHE  SODDISFATTE DEL SOSTEGNO RICEVUTO PER ATTUARE LE MISURE DI INTEGRAZIONE</t>
  </si>
  <si>
    <t xml:space="preserve">240 OPERATORI CHE HANNO COMPLETATO CON ESITO
POSITIVO LE ATTIVITÀ DI FORMAZIONE </t>
  </si>
  <si>
    <t xml:space="preserve">166 CITTADINI DI PAESI TERZI CHE HANNO MIGLIORATO LE PROPRIE COMPETENZE LINGUISTICHE DI ALMENO UN LIVELLO RISPETTO AL QUADRO COMUNE EUROPEO DI RIFERIMENTO PER LE LINGUE </t>
  </si>
  <si>
    <t>400 OPERATORI SODDISAFTTI DELLA FORMAZIONE E 40 ISTITUZIONI DI PRIMO E SECONDO GRADO SODDISFATTE PER IL SOSTEGNO RICEVUTO PER ATTUARE LE MISURE DI INTEGRAZIONE</t>
  </si>
  <si>
    <t>38 PARTECIPANTI (OPERATORI) CHE HANNO COMPLETATO CON ESITO POSITIVO LE ATTIVITÀ DI FORMAZIONE</t>
  </si>
  <si>
    <t>120   ISTITUZIONI SCOLASTICHE  SODDISFATTE DEL SOSTEGNO RICEVUTO PER ATTUARE LE MISURE DI INTEGRAZIONE</t>
  </si>
  <si>
    <t>120 UNITÀ DI PERSONALE AGGIUNTIVO ATTIVATE</t>
  </si>
  <si>
    <t xml:space="preserve">280 PARTECIPANTI (OPERATORI) SODDISFATTI </t>
  </si>
  <si>
    <t>40   ISTITUZIONI SCOLASTICHE  SODDISFATTE DEL SOSTEGNO RICEVUTO PER ATTUARE LE MISURE DI INTEGRAZIONE</t>
  </si>
  <si>
    <t>60  ISTITUZIONI SCOLASTICHE  SODDISFATTE DEL SOSTEGNO RICEVUTO PER ATTUARE LE MISURE DI INTEGRAZIONE</t>
  </si>
  <si>
    <t>14  ISTITUZIONI SCOLASTICHE  SODDISFATTE DEL SOSTEGNO RICEVUTO PER ATTUARE LE MISURE DI INTEGRAZIONE</t>
  </si>
  <si>
    <t>32  ISTITUZIONI SCOLASTICHE  SODDISFATTE DEL SOSTEGNO RICEVUTO PER ATTUARE LE MISURE DI INTEGRAZIONE</t>
  </si>
  <si>
    <t>350 PARTECIPANTI (OPERATORI) ALLE ATTIVITÀ DI FORMAZIONE</t>
  </si>
  <si>
    <t>120  ISTITUZIONI SCOLASTICHE  SODDISFATTE DEL SOSTEGNO RICEVUTO PER ATTUARE LE MISURE DI INTEGRAZIONE</t>
  </si>
  <si>
    <t>215 PARTECIPANTI (CITTADINI DI PAESI TERZI) A CORSI DI LINGUA CHE, AL TERMINE DEGLI STESSI, RISPETTO AL QUADRO COMUNE EUROPEO DI RIFERIMENTO PER LE LINGUE O NEL QUADRO NAZIONALE EQUIVALENTE, HANNO MIGLIORATO DI ALMENO UN LIVELLO LE LORO COMPETENZE NELLA LINGUA DEL PAESE OSPITANTE</t>
  </si>
  <si>
    <t>FORMAZIONE DI 300 OPERATORI E PRESA IN CARICO DI 250 MSNA TRAMITE DIVERSE FORME DI AFFIDO</t>
  </si>
  <si>
    <t>840 PARTECIPANTI (CITTADINI DI PAESI TERZI) A CORSI DI LINGUA CHE, AL TERMINE DEGLI STESSI, RISPETTO AL QUADRO COMUNE EUROPEO DI RIFERIMENTO PER LE LINGUE O NEL QUADRO NAZIONALE EQUIVALENTE, HANNO MIGLIORATO DI ALMENO UN LIVELLO LE LORO COMPETENZE NELLA LINGUA DEL PAESE OSPITANTE</t>
  </si>
  <si>
    <t>30 PARTECIPANTI (OPERATORI) CHE HANNO COMPLETATO CON ESITO POSITIVO LE ATTIVITÀ DI FORMAZIONE</t>
  </si>
  <si>
    <t>400 PARTECIPANTI (CITTADINI DI PAESI TERZI) A CORSI DI LINGUA CHE, AL TERMINE DEGLI STESSI, RISPETTO AL QUADRO COMUNE EUROPEO DI RIFERIMENTO PER LE LINGUE O NEL QUADRO NAZIONALE EQUIVALENTE, HANNO MIGLIORATO DI ALMENO UN LIVELLO LE LORO COMPETENZE NELLA LINGUA DEL PAESE OSPITANTE</t>
  </si>
  <si>
    <t>500 PARTECIPANTI (OPERATORI) ALLE ATTIVITÀ DI FORMAZIONE</t>
  </si>
  <si>
    <t>240  ISTITUZIONI SCOLASTICHE  SODDISFATTE DEL SOSTEGNO RICEVUTO PER ATTUARE LE MISURE DI INTEGRAZIONE</t>
  </si>
  <si>
    <t>12  ISTITUZIONI SCOLASTICHE  SODDISFATTE DEL SOSTEGNO RICEVUTO PER ATTUARE LE MISURE DI INTEGRAZIONE</t>
  </si>
  <si>
    <t>90 OPERATORI CHE RITENGONO UTILE LA FORMAZIONE PER IL LORO LAVORO</t>
  </si>
  <si>
    <t>63  PARTECIPANTI (CITTADINI DI PAESI TERZI) A CORSI DI LINGUA CHE, AL TERMINE DEGLI STESSI, RISPETTO AL QUADRO COMUNE EUROPEO DI RIFERIMENTO PER LE LINGUE O NEL QUADRO NAZIONALE EQUIVALENTE, HANNO MIGLIORATO DI ALMENO UN LIVELLO LE LORO COMPETENZE NELLA LINGUA DEL PAESE OSPITANTE</t>
  </si>
  <si>
    <t>50 PARTECIPANTI (OPERATORI) CHE HANNO COMPLETATO CON ESITO POSITIVO LE ATTIVITÀ DI FORMAZIONE</t>
  </si>
  <si>
    <t>168 PARTECIPANTI (CITTADINI DI PAESI TERZI) A CORSI DI LINGUA CHE, AL TERMINE DEGLI STESSI, RISPETTO AL QUADRO COMUNE EUROPEO DI RIFERIMENTO PER LE LINGUE O NEL QUADRO NAZIONALE EQUIVALENTE, HANNO MIGLIORATO DI ALMENO UN LIVELLO LE LORO COMPETENZE NELLA LINGUA DEL PAESE OSPITANTE</t>
  </si>
  <si>
    <t>450 PARTECIPANTI (CITTADINI DI PAESI TERZI) A CORSI DI LINGUA CHE, AL TERMINE DEGLI STESSI, RISPETTO AL QUADRO COMUNE EUROPEO DI RIFERIMENTO PER LE LINGUE O NEL QUADRO NAZIONALE EQUIVALENTE, HANNO MIGLIORATO DI ALMENO UN LIVELLO LE LORO COMPETENZE NELLA LINGUA DEL PAESE OSPITANTE</t>
  </si>
  <si>
    <t>15  ISTITUZIONI SCOLASTICHE  SODDISFATTE DEL SOSTEGNO RICEVUTO PER ATTUARE LE MISURE DI INTEGRAZIONE</t>
  </si>
  <si>
    <t>70 PARTECIPANTI (OPERATORI) CHE HANNO COMPLETATO CON ESITO POSITIVO LE ATTIVITÀ DI FORMAZIONE</t>
  </si>
  <si>
    <t>8  ISTITUZIONI SCOLASTICHE  SODDISFATTE DEL SOSTEGNO RICEVUTO PER ATTUARE LE MISURE DI INTEGRAZIONE</t>
  </si>
  <si>
    <t>150 PARTECIPANTI (OPERATORI) ALLE ATTIVITÀ DI FORMAZIONE</t>
  </si>
  <si>
    <t>20 PARTECIPANTI (OPERATORI) CHE HANNO COMPLETATO CON ESITO POSITIVO LE ATTIVITÀ DI FORMAZIONE</t>
  </si>
  <si>
    <t>FORMAZIONE DI 12 OPERATORI E PRESA IN CARICO DI 60 MSNA TRAMITE DIVERSE FORME DI AFFIDO</t>
  </si>
  <si>
    <t>30 PARTECIPANTI (OPERATORI) ALLE ATTIVITÀ DI FORMAZIONE</t>
  </si>
  <si>
    <t>FORMAZIONE DI 30 OPERATORI E PRESA IN CARICO DI 60 MSNA TRAMITE DIVERSE FORME DI AFFIDO</t>
  </si>
  <si>
    <t>168 PARTECIPANTI (OPERATORI) ALLE ATTIVITÀ DI FORMAZIONE</t>
  </si>
  <si>
    <t>80 PARTECIPANTI (OPERATORI) ALLE ATTIVITÀ DI FORMAZIONE</t>
  </si>
  <si>
    <t>100 PARTECIPANTI (OPERATORI) ALLE ATTIVITÀ DI FORMAZIONE</t>
  </si>
  <si>
    <t>40 PARTECIPANTI (OPERATORI) CHE HANNO COMPLETATO CON ESITO POSITIVO LE ATTIVITÀ DI FORMAZIONE</t>
  </si>
  <si>
    <t>FORMAZIONE DI 60 OPERATORI E PRESA IN CARICO DI 100 MSNA TRAMITE DIVERSE FORME DI AFFIDO</t>
  </si>
  <si>
    <t>1500 PARTECIPANTI (OPERATORI) ALLE ATTIVITÀ DI FORMAZIONE</t>
  </si>
  <si>
    <t>25 PARTECIPANTI (OPERATORI) CHE HANNO COMPLETATO CON ESITO POSITIVO LE ATTIVITÀ DI FORMAZIONE</t>
  </si>
  <si>
    <t>50 PARTECIPANTI (OPERATORI) ALLE ATTIVITÀ DI FORMAZIONE</t>
  </si>
  <si>
    <t>10 PARTECIPANTI (OPERATORI) ALLE ATTIVITÀ DI FORMAZIONE</t>
  </si>
  <si>
    <t>FORMAZIONE DI 350 OPERATORI E PRESA IN CARICO DI 68 MSNA TRAMITE DIVERSE FORME DI AFFIDO</t>
  </si>
  <si>
    <t>5.000 CITTADINI PAESI TERZI REGOLARMENTE SOGGIORNANTI IN ITALIA, VITTIME E POTENZIALI VITTIME DI SFRUTTAMENTO LAVORATIVO CHE BENEFICANO  DI SERVIZI DI ORIENTAMENTO PROFESSIONALE PERSONALIZZATO, TRA CUI VALORIZZAZIONE DEI PERCORSI PREGRESSI E DELLE ASPETTATIVE ANCHE ATTRAVERSO LA MESSA IN TRASPARENZA DELLE COMPETENZE FORMALI/INFORMALI E IL RICONOSCIMENTO DEI TITOLI E DELLE QUALIFICHE; ORIENTAMENTO AL LAVORO E AI SERVIZI PER L’IMPIEGO; ORIENTAMENTO ALL’AUTOIMPRENDITORIALITÀ E/O AL LAVORO AUTONOMO DEI CPT; MATCHING TRA DOMANDA E OFFERTA DI LAVORO; COACHING; MENTORING; ECC.</t>
  </si>
  <si>
    <t>112 PARTECIPANTI (OPERATORI) CHE HANNO COMPLETATO CON ESITO POSITIVO LE ATTIVITÀ DI FORMAZIONE</t>
  </si>
  <si>
    <t xml:space="preserve"> 4660 CITTADINI DI PAESI TERZI REGOLARMENTE SOGGIORNANTI IN
VENETO; 800 OPERATORI</t>
  </si>
  <si>
    <t>72 PARTECIPANTI (OPERATORI) CHE HANNO COMPLETATO CON ESITO POSITIVO LE ATTIVITÀ DI FORMAZIONE</t>
  </si>
  <si>
    <t>FORMAZIONE DI 250 OPERATORI E PRESA IN CARICO DI 100 MSNA TRAMITE DIVERSE FORME DI AFFIDO</t>
  </si>
  <si>
    <t>FORMAZIONE DI 90 OPERATORI E PRESA IN CARICO DI 6500 MSNA TRAMITE DIVERSE FORME DI AFFIDO</t>
  </si>
  <si>
    <t>8 PARTECIPANTI (OPERATORI) CHE HANNO COMPLETATO CON ESITO POSITIVO LE ATTIVITÀ DI FORMAZIONE</t>
  </si>
  <si>
    <t xml:space="preserve">3600 CITTADINI DI PAESI TERZI E 800 OPERATORI </t>
  </si>
  <si>
    <t>15 PARTECIPANTI (OPERATORI) CHE HANNO COMPLETATO CON ESITO POSITIVO LE ATTIVITÀ DI FORMAZIONE</t>
  </si>
  <si>
    <t>48 PARTECIPANTI (OPERATORI) CHE HANNO COMPLETATO CON ESITO POSITIVO LE ATTIVITÀ DI FORMAZIONE</t>
  </si>
  <si>
    <t>6.200 CITTADINI DI PAESI TERZI VULNERABILI COME I CITTADINI DI PAESI TERZI TITOLARI DI PROTEZIONE INTERNAZIONALE, TEMPORANEA E SPECIALE, RICHIEDENTI ASILO, MINORI ED EX MINORI STRANIERI NON ACCOMPAGNATI, VITTIME DI TRATTA E/O GRAVE SFRUTTAMENTO LAVORATIVO E/O VIOLENZA DI GENERE, CHE BENEFICIANO DI SERVIZI DI ORIENTAMENTO E DI PERCORSI DI POLITICA ATTIVA</t>
  </si>
  <si>
    <t>60 PARTECIPANTI (OPERATORI) CHE HANNO COMPLETATO CON ESITO POSITIVO LE ATTIVITÀ DI FORMAZIONE</t>
  </si>
  <si>
    <t>65 PARTECIPANTI (OPERATORI) CHE HANNO COMPLETATO CON ESITO POSITIVO LE ATTIVITÀ DI FORMAZIONE</t>
  </si>
  <si>
    <t>770 CITTADINI DI PAESI TERZI</t>
  </si>
  <si>
    <t>2000 CITTADINI CITTADINI DI PAESI TERZI CON PARTICOLARE
ATTENZIONE A DONNE, MSNA, SOGGETTI CON VULNERABILITÀ</t>
  </si>
  <si>
    <t xml:space="preserve">OLTRE 15.000 CITTADINI DI PAESI TERZI E 980 OPERATORI </t>
  </si>
  <si>
    <t>620 CITTADINI DI PAESI TERZI REGOLARMENTE PRESENTI IN ITALIA, OPERATORI, CITTADINI ITALIANI</t>
  </si>
  <si>
    <t>6099 PARTECIPANTI (CITTADINI DI PAESI TERZI) CHE INDICANO CHE L’ATTIVITÀ È STATA UTILE PER LA LORO INTEGRAZIONE</t>
  </si>
  <si>
    <t>44 PARTECIPANTI (OPERATORI) CHE HANNO COMPLETATO CON ESITO POSITIVO LE ATTIVITÀ DI FORMAZIONE</t>
  </si>
  <si>
    <t>105 PARTECIPANTI (OPERATORI) CHE HANNO COMPLETATO CON ESITO POSITIVO LE ATTIVITÀ DI FORMAZIONE</t>
  </si>
  <si>
    <t>32 PARTECIPANTI (OPERATORI) CHE HANNO COMPLETATO CON ESITO POSITIVO LE ATTIVITÀ DI FORMAZIONE</t>
  </si>
  <si>
    <t>28 PARTECIPANTI (OPERATORI) CHE HANNO COMPLETATO CON ESITO POSITIVO LE ATTIVITÀ DI FORMAZIONE</t>
  </si>
  <si>
    <t>50 OPERATORI CHE RITENGONO UTILE LA FORMAZIONE PER IL LORO LAVORO</t>
  </si>
  <si>
    <t xml:space="preserve"> 950 CITTADINI DI PAESI TERZI
REGOLARMENTE PRESENTI IN ITALIA; 1880
CITTADINI DI PAESI TERZI REGOLARMENTE PRESENTI IN ITALIA</t>
  </si>
  <si>
    <t>200 OPERATORI/TRICI COINVOLTI IN ATTIVITÀ DI MIGLIORAMENTO
GOVERNANCE MULTILIVELLO; 820 CPT COINVOLTI IN ATTIVITÀ
INCLUSIONE E INTEGRAZIONE; 1.150 CPT COINVOLTI IN ATTIVITÀ
DI INFORMAZIONE, SENSIBILIZZAZIONE E SVILUPPO ASSOCIAZIONISMO
+ 8.000 FRUIRANNO DI INFORMAZIONE ON-LINE</t>
  </si>
  <si>
    <t>35 PARTECIPANTI (OPERATORI) CHE HANNO COMPLETATO CON ESITO POSITIVO LE ATTIVITÀ DI FORMAZIONE</t>
  </si>
  <si>
    <t>917 CITTADINI DI PAESI TERZI</t>
  </si>
  <si>
    <t>52 PARTECIPANTI (OPERATORI) CHE HANNO COMPLETATO CON ESITO POSITIVO LE ATTIVITÀ DI FORMAZIONE</t>
  </si>
  <si>
    <t xml:space="preserve"> 1170 DESTINATARI CITTADINI DI PAESI TERZI REGOLARMENTE PRESENTI E PARTECIPANTI
(OPERATORI) COINVOLTI NELLE ATTIVITÀ</t>
  </si>
  <si>
    <t>58 PARTECIPANTI (OPERATORI) CHE HANNO COMPLETATO CON ESITO POSITIVO LE ATTIVITÀ DI FORMAZIONE</t>
  </si>
  <si>
    <t>3610 CITTADINI DI PAESI TERZI</t>
  </si>
  <si>
    <t>22 PARTECIPANTI (OPERATORI) CHE HANNO COMPLETATO CON ESITO POSITIVO LE ATTIVITÀ DI FORMAZIONE</t>
  </si>
  <si>
    <t>24 PARTECIPANTI (OPERATORI) CHE HANNO COMPLETATO CON ESITO POSITIVO LE ATTIVITÀ DI FORMAZIONE</t>
  </si>
  <si>
    <t>120 PARTECIPANTI (OPERATORI) CHE HANNO COMPLETATO CON ESITO POSITIVO LE ATTIVITÀ DI FORMAZIONE</t>
  </si>
  <si>
    <t>540 CITTADINI PAESI TERZI WP2 - 685 (CITTADINI COMUNITARI E DI
PAESI TERZI) WP3</t>
  </si>
  <si>
    <t>360 OPERATORI PUBBLICI I CUI SERVIZI SONO RIVOLTI ALL’UTENZA STRANIERA
COINVOLTI NELLE ATTIVITÀ DI CAPACITY BUILDING E DI TRAINING ON THE JOB;
5615 CITTADINI DI PAESI TERZI RAGGIUNTI CON LE ATTIVITÀ DI PROGETTO.</t>
  </si>
  <si>
    <t xml:space="preserve">100 OPERATORI DEI SERVIZI TERRITORIALI, DEI SERVIZI PER IL LAVORO E DELLA
PUBBLICA AMMINISTRAZIONE E OPERATORI MEDIATORI CULTURALI CHE BENEFICERANNO DI PERCORSI DI FORMAZIONE E CAPACITY BUILDING.
</t>
  </si>
  <si>
    <t>TARGET ETEROGENEO, DIRETTO E INDIRETTO, DA COINVOLGERE CON APPROCCIO INDIVIDUALE (ATTIVITÀ IVOLTE AI SINGOLI) E SISTEMICO (ATTIVITÀ PER CREARE UN CAMBIAMENTO TERRITORIALE). I TARGET NON SONO SEMPLICI BENEFICIARI, MA
CO-PROTAGONISTI DEL CAMBIAMENTO, DA ATTIVARE E COINVOLGERE CON APPROCCIO BOTTOM-UP. DI SEGUITO, SI INDICANO I SEGMENTI DI TARGET DIRETTO E INDIRETTO PER CIASCUN WP</t>
  </si>
  <si>
    <t>200 OPERATORI DEI SERVIZI TERRITORIALI, DEI SERVIZI PER
IL LAVORO E DELLA PUBBLICA AMMINISTRAZIONE E OPERATORI MEDIATORI CULTURALI CHE BENEFICERANNO DI PERCORSI DI FORMAZIONE E CAPACITY BUILDING; 1100 CITTADINI DI PAESI TERZI REGOLARMENTE SOGGIORNANTI IN ITALIA</t>
  </si>
  <si>
    <t>1100 CITTADINI DI PAESI TERZI; 140 OPERATORI DEI SERVIZI PUBBLICI E PRIVATI</t>
  </si>
  <si>
    <t>350 OPERATORI DI
CPI E AZIENDE COINVOLTI NELLE ATTIVITÀ DI FORMAZIONE; N. 1520
CPT REGOLARMENTE SOGGIORNANTI, CON UN FOCUS SPECIFICO SU
ALUNNI DEI CPIA REGIONALI, DONNE, MIGRANTI VULNERABILI IN
EMERGENZA ABITATIVA O DETENZIONE CARCERARIA; 350
MEDIATORI</t>
  </si>
  <si>
    <t>5 AUTORITÀ DI PAESI TERZI E 3.500 LAVORATORI STRANIERI
PROVENIENTI DA PAESI TERZI</t>
  </si>
  <si>
    <t>600 PARTECIPANTI (CITTADINI DI PAESI TERZI) SOTENUTI
36 ISTITUZIONI DELLA FORMAZONE SUPERIORE COINVOLTE NELLE ATTIVITÀ</t>
  </si>
  <si>
    <t>POTENZIARE GLI UFFICI CITTADINANZA E DEL RELATIVO CONTENZIOSO DELLA DIREZIONE CENTRALE PER I DIRITTI CIVILI, LA CITTADINANZA E LE MINORANZE</t>
  </si>
  <si>
    <t>APPROFINDIRE E FAVORIRE LA DIFFUSIONE DELLA CONOSCENZA DEL FENOMENO MIGRATORIO ATTRAVERSO UN'AMPI ATTIVITÀ DI INDAGINE E UN MONITORAGGIO COSTANTE DELL'ANDAMENTO DELL'INTEGRAZIONE DEI TITOLARI DI PROTEZIONE INTERNAZIONALE</t>
  </si>
  <si>
    <t>PROMUOVERE L’ATTUAZIONE DI INTERVENTI SISTEMICI A LIVELLO REGIONALE PER FAR ACQUISIRE ALLO STRANIERO UN ADEGUATO LIVELLO DI CONOSCENZA DELLA LINGUA ITALIANA E FACILITARE IL RAGGIUNGIMENTO DEGLI OBIETTIVI DI INTEGRAZIONE, INCLUSIONE E CITTADINANZA ATTIVA.</t>
  </si>
  <si>
    <t>MIGLIORARE LE PROCEDURE AMMINISTRATIVE, ACCRESCERE GLI STANDARD DI EROGAZIONE DEI SERVIZI, SNELLIRE GRADUALMENTE L'ATTIVITÀ AMMINISTRATIVA E AUMENTARE LA PRODUTTIVITÀ DI PREFETTURE, ORGANI DI POLIZIA, ENTI LOCALI, MAECI, AUTORITÀ DIPLOMATICO-CONSOLARI</t>
  </si>
  <si>
    <t>QUALIFICARE E POTENZIARE IL SISTEMA DEI SERVIZI SOCIO ASSISTENZIALI RIVOLTI A MINORI CITTADINI DI PAESI TERZI IN CONDIZIONI DI VULNERABILITÀ PSICOSOCIALE AL FINE DI PROMUOVERNE UNA PIÙ EFFICACE INTEGRAZIONE.</t>
  </si>
  <si>
    <t>OBIETTIVO: CONTRIBUIRE ALL’INCLUSIONE FINANZIARIA QUALE STRUMENTO DI RAFFORZAMENTO E ACCELERAZIONE DI UNA PIENA INTEGRAZIONE SOCIO-ECONOMICA DEI CITTADINI EXTRA UE</t>
  </si>
  <si>
    <t>POTENZIARE LE CAPACITÀ DELLE PREFETTURE NELL’ANALISI DEI FABBISOGNI TERRITORIALI IN MATERIA MIGRATORIA E NELLA PROMOZIONE DEGLI INTERVENTI DA ATTUARE A LIVELLO LOCALE IN RISPOSTA ALLE ESIGENZE RILEVATE IN ATTUAZIONE DI UN PIANO DI INTERVENTO TERRITORIALE IN SINERGIA CON TUTTI I SOGGETTI TERRITORIALI COINVOLTI NELLA GESTIONE DELLE DINAMICHE MIGRATORIE</t>
  </si>
  <si>
    <t>PROMUOVERE IL POTENZIAMENTO DELLA FORMAZIONE LINGUISTICA DEI CITTADINI DI PAESI TERZI, CON PARTICOLARE RIFERIMENTO ALLE CATEGORIE VULNERABILI, ATTRAVERSO PERCORSI FORMATIVI PERSONALIZZATI CHE PREVEDANO FORME DI FACILITAZIONE ALL’ACCESSO DEI CORSI E DI SVILUPPO DI COMPETENZE PREGRESSE</t>
  </si>
  <si>
    <t>RAFFORZARE LE POLITICHE DI INTEGRAZIONE SCOLASTICA DI ALUNNI E STUDENTI DI PAESI TERZI E MIGLIORARE I SERVIZI OFFERTI DAL SISTEMA SCOLASTICO CON PARTICOLARE ATTENZIONE AI CONTESTI MULTICULTURALI E PERIFERICI</t>
  </si>
  <si>
    <t xml:space="preserve">SUPPORTARE UNA RETE DI PARTENARIATO INTERISTITUZIONALE VOLTA ALLA DEFINIZIONE DI CENTRI, A LIVELLO REGIONALE E COMUNALE, DEPUTATI ALLA RILEVAZIONE/RICEZIONE DI CASI DI DISCRIMINAZIONE RAZZIALE E CONTRIBUIRE AL POTENZIAMENTO DELLE CAPACITÀ, DELL’EFFICIENZA E DELL’EFFICACIA DI INTERVENTO DI TALI CENTRI TERRITORIALI PER PREVENIRE E CONTRASTARE LE DISCRIMINAZIONI RAZZIALI. </t>
  </si>
  <si>
    <t>PROMUOVERE L’IMPLEMENTAZIONE DI UN SISTEMA DI QUALIFICAZIONE E VALIDAZIONE CONTINUATIVA DELL’EFFICACIA DEI SERVIZI DI FORMAZIONE LINGUISTICA EROGATI NELL’AMBITO DEL FAMI 21-27</t>
  </si>
  <si>
    <t>MIGLIORARE I LIVELLI DI PROGRAMMAZIONE, GESTIONE ED EROGAZIONE DEI SERVIZI PUBBLICI RIVOLTI AI CPT ATTRAVERSO L’ATTIVAZIONE E IL RAFFORZAMENTO DI RETI TERRITORIALI INTEGRATE PER LA GOVERNANCE DEL FENOMENO MIGRATORIO, L’AGGIORNAMENTO E LO SVILUPPO DELLE COMPETENZE DEGLI OPERATORI E LA SPERIMENTAZIONE DI AZIONI, PROCEDURE E MODELLI DI INTERVENTO INNOVATIVI.</t>
  </si>
  <si>
    <t>RAFFORZARE LA CAPACITÀ AMMINISTRATIVA DEGLI UFFICI COINVOLTI NELLE PROCEDURE DEI FLUSSI DI INGRESSO, RICONOSCIMENTO DELLA PROTEZIONE INTERNAZIONALE, CONCESSIONE DELLA CITTADINANZA, GESTIONE DEI RIMPATRI VOLONTARI ASSISTITI, REINSEDIAMENTI E AMMISSIONI UMANITARIE</t>
  </si>
  <si>
    <t>SENSIBILIZZARE LA COMUNITÀ SCOLASTICA SULLE TEMATICHE DELLA MIGRAZIONE E DELLA SOLIDARIETÀ, ATTRAVERSO LA CELEBRAZIONE DELLA GIORNATA DELLA MEMORIA DEL 3 OTTOBRE 2023 E SUCCESSIVE PRATICHE DI DIFFUSIONE DELLE BUONI PRASSI EUROPEE.</t>
  </si>
  <si>
    <t>QUALIFICAZIONE E RAFFORZAMENTO DEI SERVIZI PUBBLICI A SUPPORTO DEI CITTADINI DI PAESI TERZI</t>
  </si>
  <si>
    <t>VALORIZZAZIONE DELL’AFFIDAMENTO FAMILIARE DI MINORI STRANIERI NON ACCOMPAGNATI COME MISURA ALTERNATIVA AL COLLOCAMENTO IN COMUNITÀ</t>
  </si>
  <si>
    <t>MODELLIZZARE E ATTUARE UN’AZIONE DI SISTEMA INTERREGIONALE, FINALIZZATA ALLA
PREVENZIONE E AL CONTRASTO DEL LAVORO SOMMERSO, SFRUTTATO E DEL CAPORALATO, CHE MIRA A CAPITALIZZARE GLI APPROCCI, I SERVIZI, I RISULTATI E GLI IMPATTI CONSEGUITI DALLE CINQUE REGIONI NELL’AMBITO DI DUE INIZIATIVE PRECENTI DI STRAORDINARIA RILEVANZA E A VALORIZZARE IL TERRITORIO DELLE 5 REGIONI QUALE LABORATORIO NAZIONALE IN GRADO DI SPERIMENTARE,
CONSOLIDARE E VALIDARE MODELLI DI INTERVENTO CHE POSSANO CONTRIBUIRE ALLA DEFINIZIONE DI UNA STRATEGIA REPLICABILE A LIVELLO
NAZIONALE E POTENZIALMENTE INTERNAZIONALE.</t>
  </si>
  <si>
    <t>OFFRIRE UNA RISPOSTA ORGANICA AI BISOGNI SPECIFICI DEI CITTADINI DI PAESI TERZI PRESENTI IN
VENETO PER UN’INTEGRAZIONE SOCIALE CHE SIA EFFETTIVA E SOSTENIBILE, IN GRADO DI AFFERMARE SEMPRE DI PIÙ LA LORO PARTECIPAZIONE ATTIVA ALLA VITA SOCIALE, CULTURALE E POLITICA</t>
  </si>
  <si>
    <t>FAVORIRE L’INCLUSIONE SOCIO–LAVORATIVA DEI CPT CON
UN APPROCCIO INTEGRATO CHE RIESCA AD AFFRONTARE I BISOGNI SPECIFICI DEI TARGET E RAFFORZANDO LE COMPETENZE DI OPERATORI,
DECISORI PUBBLICI, SOGGETTI DELLA SOCIETÀ CIVILE E DEL SETTORE PRIVATO A SOSTENERE L’INDIVIDUAZIONE DI SOLUZIONI.</t>
  </si>
  <si>
    <t>L'INTERVENTO INTENDE REALIZZARE UN PIANO D’INTERVENTO REGIONALE PER L’INTEGRAZIONE DEI CPT, IN CONTINUITÀ RISPETTO
ALL'INTERVENTO AFFERENTE L'AVVISO IMPACT (FAMI 2014-2020), IN COMPLEMETARIETÀ CON GLI
ALTRI PROGETTI IN CUI LA REGIONE BASILICATA E GLI ENTI PARTNER SONO PROTAGONISTI, IN UNA PROSPETTIVA DI INNOVAZIONE</t>
  </si>
  <si>
    <t>CONTRIBUIRE AL MIGLIORAMENTO DEI LIVELLI DI OCCUPABILITÀ E DI AUTONOMIA DEI MIGRANTI
VULNERABILI CITTADINI DI PAESI TERZI - DESTINATARI DIRETTI DEL PROGRAMMA - RAFFORZANDO LA COLLABORAZIONE – A LIVELLO NAZIONALE,
REGIONALE E LOCALE – TRA GLI ATTORI PUBBLICI E PRIVATI A VARIO TITOLO COINVOLTI NEL PROCESSO DI LORO INSERIMENTO ALL’INTERNO DEL
TESSUTO SOCIALE E LAVORATIVO ITALIANO.</t>
  </si>
  <si>
    <t>OFFRIRE RISPOSTE MIRATE AI BISOGNI DEI CPT, CON PARTICOLARE RIFERIMENTO AI SOGGETTI PIÙ VULNERABILI E ALLE DONNE, PER RIDURRE
DISUGUAGLIANZE/AUMENTARE CAPACITÀ DI AGIRE EFFICACEMENTE/CONTRIBUIRE CREATIVAMENTE ALLA VITA COMUNITARIA/CON INTERVENTI
DI ACCOMPAGNAMENTO E NUOVE OPPORTUNITÀ DI RAFFORZARE LA COESIONE SOCIALE/CAPITALE UMANO/INTEGRAZIONE SOCIALE
/INDIPENDENZA INDIVIDUALE ALL'INTERNO DELLA COMUNITÀ SARDA</t>
  </si>
  <si>
    <t>OBIETTIVO DELLA PROPOSTA PROGETTUALE È LA REALIZZAZIONE DI UN PIANO D’INTERVENTO REGIONALE CHE VALORIZZI LE BUONE PRASSI
EMERSE NELL’ATTUAZIONE DEI PROGETTI INTERAZIONI E SINTESI</t>
  </si>
  <si>
    <t>PROMUOVERE L’INTEGRAZIONE DEI CITTADINI DI PAESI TERZI RESIDENTI IN LOMBARDIA
ATTRAVERSO UN PROCESSO DI CAPACITAZIONE DEI SERVIZI E DEL SISTEMA DI GOVERNANCE TERRITORIALE SIA A LIVELLO LOCALE SIA A LIVELLO
REGIONALE</t>
  </si>
  <si>
    <t>PROMUOVERE LA COESIONE SOCIALE E COSTRUIRE SOCIETÀ INCLUSIVE PER TUTTI L'INTEGRAZIONE E L'INCLUSIONE SONO FONDAMENTALI PER
LE PERSONE CHE ARRIVANO IN EUROPA, PER LE COMUNITÀ LOCALI E PER IL BENESSERE A LUNGO TERMINE DELLE NOSTRE SOCIETÀ E LA
STABILITÀ DELLE NOSTRE ECONOMIE. FAVORIRE L'AUTONOMIA DI COLORO CHE SI TROVANO IN CONDIZIONI DI SVANTAGGIO, GARANTENDO AL
TEMPO STESSO L'UNITÀ E LA COESIONE DELLE NOSTRE COMUNITÀ. OFFRIRE A TUTTI PARI OPPORTUNITÀ DI GODERE DEI PROPRI DIRITTI E DI
PARTECIPARE ALLA VITA SOCIALE E COMUNITARIA, INDIPENDENTEMENTE DAL CONTESTO DI PROVENIENZA E IN LINEA CON IL PILASTRO
EUROPEO DEI DIRITTI SOCIALI.</t>
  </si>
  <si>
    <t>CONTRASTARE IL DEGRADO, LA MARGINALIZZAZIONE E IL CONFLITTO SOCIALE NEI CONTESTI URBANI DOVE È ALTA LA PRESENZA DI CITTADINI DI ORIGINE STRANIERA CHE NON HANNO ANCORA RAGGIUNTO UN SUFFICIENTE LIVELLO DI INTEGRAZIONE SOCIO-ECONOMICA E ABITATIVA, ATTRAVERSO LA PRESA IN CARICO TEMPESTIVA DELLE SITUAZIONI PIÙ VULNERABILI E COMPLESSE</t>
  </si>
  <si>
    <t>PROMUOVERE IL RUOLO E MIGLIORARE L'ESERCIZIO DELLE FUNZIONI DEL TUTORE VOLONTARIO QUALE STRUMENTO DI GARANZIA DEI DIRITTI DI MSNA A PARTIRE DALLA VERIFICA DELLO STATO DI ATTUAZIONE DELLE DISPOSIZIONI IN MATERIA DI TUTELA VOLONTARIA E DELLE LORO EFFICACIA</t>
  </si>
  <si>
    <t>PROMUOVERE L’INCLUSIONE SOCIALE E L’INSERIMENTO QUALIFICATO E STABILE NEL MERCATO DEL LAVORO TOSCANO
DEI CITTADINI DI PAESI TERZI (IN PARTICOLARE GIOVANI E DONNE) ATTRAVERSO: LA PROMOZIONE DELL’ACCESSO AI SERVIZI TERRITORIALI
PUBBLICI INTEGRATI PER FAVORIRE L'EMERSIONE DI SPECIFICI FABBISOGNI E PROMUOVERE PERCORSI DI AUTONOMIA PERSONALE E DI
RAFFORZAMENTO E VALORIZZAZIONE DELLE COMPETENZE PERSONALI ANCHE PER CONTRASTARE LA POVERTÀ EDUCATIVA; POTENZIAMENTO
DELLA RETE DI SERVIZI INTEGRATI SOCIALE-LAVORO E SPERIMENTAZIONE DI MODALITÀ INNOVATIVE DI COINVOLGIMENTO DEGLI STAKEHOLDERS
NELLA RILEVAZIONE DEI FABBISOGNI E PROMOZIONE DEL DIALOGO ANCHE ATTRAVERSO IL COINVOLGIMENTO DELL’ASSOCIAZIONISMO
STRANIERO.</t>
  </si>
  <si>
    <t>CONSOLIDARE IL SISTEMA DI
GOVERNANCE MULTILIVELLO PROMUOVENDO IL PRINCIPIO DELL’UNIVERSALITÀ NELL’ACCESSO AI SERVIZI E FAVORENDO IL RAGGIUNGIMENTO DI
UNA PIENA AUTONOMIA DEI/DELLE BENEFICIARI/E.</t>
  </si>
  <si>
    <t>DELINEARE UN PERCORSO STRUTTURATO DI INTERVENTI, PENSATO ANCHE PER CONTESTI CITTADINI DI PARTICOLARE CRITICITÀ OVVERO
N PROBLEMATICHE SPECIFICHE, OFFRENDO UN RANGE DI SERVIZI AI MIGRANTI CHE FAVORISCA UNA MIGLIORE INCLUSIONE E INTEGRAZIONE
E CONSENTA DI AFFRONTARE E GESTIRE CON SUCCESSO SITUAZIONI DI CARATTERE PERSONALE, FAMILIARE, SOCIALE E PROFESSIONALE</t>
  </si>
  <si>
    <t>PROMUOVERE L'INCLUSIONE DEI MIGRANTI NEL CONTESTO
SOCIALE E LAVORATIVO, ATTRAVERSO IL POTENZIAMENTO DELLA GOVERNANCE MULTILIVELLO REGIONALE, LA PROMOZIONE DELLO SVILUPPO
DELLE COMPETENZE E L'INCORAGGIAMENTO DELLA PARTECIPAZIONE ALLA VITA ECONOMICA, SOCIALE E CULTURALE.</t>
  </si>
  <si>
    <t>MIGLIORARE IL SISTEMA DI ACCOGLIENZA DEI MSNA ATTRAVERSO IL RAFFORZAMENTO DELLA CAPACITÀ DEGLI ENTI LOCALI DI PROMUOVERE E ACCOMPAGNARE AFFIDAMENTI FAMILIARI DI MINORENNI MIGRANTI PER I QUALI SI RICONOSCA IN TALE MISURA UNA RISPOSTA APPROPRIATA AI BISOGNI DI INTEGRAZIONE E ACCOGLIENZA</t>
  </si>
  <si>
    <t xml:space="preserve">SOSTENERE L’AZIONE COORDINATA E COERENTE DELLE POLITICHE DI INTEGRAZIONE E INCLUSIONE, ATTRAVERSO IL CONSOLIDAMENTO DEL
SISTEMA DI GOVERNANCE MULTILIVELLO CHE VALORIZZA IL RUOLO E LE COMPETENZE DELLE REGIONI, DEGLI EELL IN RACCORDO CON GLI
ALTRI ATTORI ISTITUZIONALI E DI TERZO SETTORE DEL TERRITORIO, E LA PROMOZIONE DELL’ACCESSO AI SERVIZI, OLTRE ALLA PROMOZIONE DELL’
AUTONOMIA E DELL'INTEGRAZIONE SOCIO-LAVORATIVA DEI CTP VALORIZZANDO IL LORO POTENZIALE E LO SVILUPPO DELLE LORO
COMPETENZE INDIVIDUALI. </t>
  </si>
  <si>
    <t>POTENZIARE LA GOVERNANCE MULTI-LIVELLO DANDO CONTINUITÀ ALLA ATTUAZIONE DI
INTERVENTI DI CAPACITY BUILDING, SISTEMATIZZANDO INTERVENTI SPECIFICI DI MEDIAZIONE INTERCULTURALE E ASSICURANDO SPAZIO AD
AZIONI IN GRADO DI FAVORIRE LO SVILUPPO DI PROCESSI DI CAPACITAZIONE SOCIALE, ECONOMICA E CIVICA DEI CPT NELLA PROSPETTIVA
DI UNA PIENA INTEGRAZIONE SOCIALE E DELLA COSTRUZIONE DI UNA CITTADINANZA INTERCULTURALE E COESA, PROMUOVERE L’
EMPOWERMENT DI SISTEMA, LA COMUNICAZIONE/INFORMAZIONE E LA VALORIZZAZIONE DEI PROCESSI DI PARTECIPAZIONE DELL’
ASSOCIAZIONISMO MIGRANTE</t>
  </si>
  <si>
    <t>FACILITARE E SOSTENERE L'INTEGRAZIONE, LA PARTECIPAZIONE E L’INCLUSIONE SOCIO-LAVORATIVA DEI CITTADINI
STRANIERI SOGGIORNANTI IN CAMPANIA, ATTRAVERSO UN APPROCCIO INTEGRATO CHE MIRA A CONSOLIDARE IL SISTEMA DI GOVERNANCE
MULTILIVELLO DELLA REGIONE CAMPANIA, VALORIZZANDO IL RUOLO E LE COMPETENZE DEGLI ENTI LOCALI E DEL SISTEMA DEI SERVIZI
TERRITORIALI, NONCHÉ PROMUOVENDO I PRINCIPI DI SUSSIDIARIETÀ E COMPLEMENTARIETÀ MULTIAGENZIA E DI UNIVERSALITÀ NELL’ACCESSO
AI SERVIZI, IN CONSIDERAZIONE DELLA PECULIARITÀ DELLE SFIDE CHE IL TERRITORIO DEVE AFFRONTARE E CON PARTICOLARE ATTENZIONE AI
FABBISOGNI DEI TARGET MAGGIORMENTE VULNERABILI, ANCHE CON INTERVENTI SPECIFICATAMENTE RIVOLTI ALLE SECONDE GENERAZIONI,
ALLE DONNE MIGRANTI E AI MINORI NEOARRIVATI</t>
  </si>
  <si>
    <t>SOSTENERE UN PERCORSO DI INNOVAZIONE SOCIALE CHE IMPLEMENTI UN’AZIONE
DIFFUSA, COORDINATA E ORGANICA DELLE POLICY DI INTEGRAZIONE SUL TERRITORIO REGIONALE, RAFFORZANDO LA GOVERNANCE MULTILIVELLO E
MULTISTAKEHOLDER E, AL CONTEMPO, PROMUOVA UN MODELLO DI ACCESSO UNIVERSALE AI SERVIZI, CON STRUMENTI TEORICI E OPERATIVI
CHE FACCIANO FRONTE ALLE PROBLEMATICHE E ALLE SFIDE SPECIFICHE POSTE NEI DIVERSI CONTESTI PROVINCIALI DALLA PRESENZA DI
CITTADINI E CITTADINE STRANIERE PROVENIENTI DAI PAESI TERZI, RISERVANDO UNA PARTICOLARE ATTENZIONE NELLA DECLINAZIONE DEGLI
INTERVENTI ALLE FASCE PIÙ VULNERABILI, AI MINORI E ALLA CONDIZIONE DI GENERE, CON IL FINE DI VALORIZZARE IL POTENZIALE E LA
CAPACITÀ DI AGENCY DEI CITTADINI STRANIERI, PER IL MIGLIORAMENTO DEI PROCESSI DI AUTONOMIA E L’EMPOWERMENT DELLE COMUNITÀ
STESSE.</t>
  </si>
  <si>
    <t>INNESCARE UN PROCESSO SOSTENIBILE DI TRASFORMAZIONE DEL LOCALE
SISTEMA DI ATTIVITÀ E SERVIZI PER L’INCLUSIONE DEI CPT, COMBINANDO AZIONI SISTEMICHE – OSSIA, PENSATE PER MIGLIORARE E
INNOVARE L’ESISTENTE, NEL LUNGO PERIODO, AGENDO SU ISTITUZIONI, ORGANIZZAZIONI E I CITTADINI – E DIRETTE – OSSIA, PENSATE PER
MIGLIORARE, NEL BREVE PERIODO, IL BENESSERE PERSONALE, PROFESSIONALE E RELAZIONALE DI CPT E DEGLI OPERATORI CHE LAVORANO
PER LA LORO ACCOGLIENZA E INCLUSIONE.</t>
  </si>
  <si>
    <t>SOSTENERE UN PERCORSO DI INNOVAZIONE SOCIALE CHE IMPLEMENTI UN’AZIONE
DIFFUSA, COORDINATA E ORGANICA DELLE POLICY DI INTEGRAZIONE SUL TERRITORIO REGIONALE, RAFFORZANDO LA GOVERNANCE MULTILIVELLO E
MULTISTAKEHOLDER E, AL CONTEMPO, PROMUOVA UN MODELLO DI ACCESSO UNIVERSALE AI SERVIZI, CON STRUMENTI TEORICI E OPERATIVI
CHE FACCIANO FRONTE ALLE PROBLEMATICHE E ALLE SFIDE SPECIFICHE POSTE NEI DIVERSI CONTESTI PROVINCIALI DALLA PRESENZA DI
CITTADINI E CITTADINE STRANIERE PROVENIENTI DAI PAESI TERZI.</t>
  </si>
  <si>
    <t>RISPONDERE ALLA STRATEGIA REGIONALE SOSTENENDO,INTEGRANDO E QUALIFICANDO L’OFFERTA DEI
SERVIZI AMMINISTRATIVI/FORMATIVI/D’INCLUSIONE SOCIALE EROGATI AI CPT,IN UN’OTTICA DI SOSTENIBILITÀ E PROMOZIONE DEL VALORE
AGGIUNTO DELLE RISORSE UE.SULLA BASE DELL’ANALISI DEI FABBISOGNI,L’OBIETTIVO GENERALE DELLA PROPOSTA È DI RAFFORZARE L’
ECOSISTEMA DELLA RETE DI INTERVENTO DEL SISTEMA DI GESTIONE DELLE POLITICHE DI INTEGRAZIONE E,SPECIFICATAMENTE,I SERVIZI E
METODOLOGIE CHE FAVORISCONO L’INTEGRAZIONE DI CPT A LIVELLO LOCALE,CREANDO UNA RETE SINERGICA TRA GLI ATTORI COINVOLTI.GLI
OPERATORI DEGLI EELL SONO I PRIMI A CUI CI SI RIVOLGE PER L’EROGAZIONE DEI SERVIZI ESSENZIALI E PER LA TUTELA DEI DIRITTI,AI QUALI
È RICHIESTA CAPACITÀ DI CONFRONTO,MEDIAZIONE E CONOSCENZE CHE VANNO ALIMENTANTE IN MANIERA CONTINUATIVA.IL PROGETTO
PROPONE AZIONI DI CAPACITY BUILDING CHE PERMETTANO ALLE PA DI DOTARSI DI STRUMENTI DI ORIENTAMENTO E AGGIORNAMENTO PER
FAR FRONTE ALLA COMPLESSITÀ NORMATIVA IN MATERIA MIGRATORIA,NONCHÉ ALL'EVOLUZIONE DEL FENOMENO NEI TERRITORI.PERSEGUENDO
QUESTE FINALITÀ,LA PARTNERSHIP PROPONENTE,E LA RETE DI SOGGETTI ADERENTI,INTENDE REALIZZARE UN INSIEME COORDINATO DI
INTERVENTI A SUPPORTO DELL’INTEGRAZIONE(SOCIALE,SANITARIA,ABITATIVA ED ECONOMICA)E DI POLITICA ATTIVA,FINALIZZATI A SOSTENERE
PERCORSI CONDIVISI DAGLI ATTORI DEL TERRITORIO,RECUPERANDO LE PREGRESSE ESPERIENZE PROGETTUALI E MIRANDO A INNOVARE LA RETE
DEGLI ATTORI E DEI SERVIZI REGIONALI.</t>
  </si>
  <si>
    <t xml:space="preserve">COSTRUZIONE DI UN PIANO REGIONALE INTEGRATO CHE CONSENTA ALLA REGIONE SICILIANA DI METTERE A SISTEMA GLI INTERVENTI DESTINATI AI CPT, POTENZIANDO IN TERMINI DI EFFICACIA ED EFFICIENZA LA GOVERNANCE MULTILIVELLO E MULTISTAKEHOLDER DELLE POLITICHE DI INCLUSIONE. </t>
  </si>
  <si>
    <t>PROMUOVERE L’INGRESSO REGOLARE PER MOTIVI DI LAVORO DI CITTADINI DI PAESI EXTRA-UE ATTRAVERSO IL
CONSOLIDAMENTO DELLA COOPERAZIONE CON ALMENO 5 AUTORITÀ DI PAESI TERZI E LA REALIZZAZIONE DI PROGRAMMI DI FORMAZIONE
PROFESSIONALE E CIVICO-LINGUISTICA PRE-PARTENZA CHE FACILITINO PERCORSI LEGALI DI INSERIMENTO NEL MERCATO DEL LAVORO ITALIANO</t>
  </si>
  <si>
    <t>ACCOGLIENZA E INTEGRAZIONE DEI MIGRANTI NELLA FORMAZIONE DI III GRADO</t>
  </si>
  <si>
    <t>Elenco delle operazioni FAMI (Febbraio 2025)
(Art. 49 del Regolamento 1060/2021)</t>
  </si>
  <si>
    <t>2. MIGRAZIONE LEGALE E INTEGRAZIONE</t>
  </si>
  <si>
    <t>2. A) CAPACITY BUILDING, QUALIFICAZIONE E RAFFORZAMENTO DEGLI UFFICI PUBBLICI</t>
  </si>
  <si>
    <t>2. B) FORMAZIONE LINGUISTICA</t>
  </si>
  <si>
    <t xml:space="preserve">2. I) PROMOZIONE DELLA PARTECIPAZIONE E DELL'INCLUSIONE SOCIALE E LAVORATIVA DELLE DONNE MIGRANTI </t>
  </si>
  <si>
    <t>2. C) ISTRUZIONE INCLUSIVA</t>
  </si>
  <si>
    <t>2. L) PREVENZIONE E CONTRASTO ALLE DISCRIMINAZIONI</t>
  </si>
  <si>
    <t xml:space="preserve">2. N) 
MONITORAGGIO DELLA TUTELA VOLONTARIA E PROMOZIONE DELL'ACCOGLIENZA FAMILIARE DEI MSNA </t>
  </si>
  <si>
    <t>2. F) PREVENZIONE E CONTRASTO AL LAVORO SOMMERSO E AL FENOMENO DEL CAPORALATO</t>
  </si>
  <si>
    <t xml:space="preserve">2. E) SUPPORTO AL MIGLIORAMENTO DELLA GOVERNANCE MULTI-LIVELLO PER L'INTEGRAZIONE DEI MIGRANTI; 
2. H) VALORIZZAZIONE, MESSA IN TRASPARENZA E SVILUPPO DELLE COMPETENZE; 
2. J) PARTECIPAZIONE ATTIVA DEI CITTADINI MIGRANTI ALLA VITA ECONOMICA, SOCIALE E CULTURALE
</t>
  </si>
  <si>
    <t>2. G) INSERIMENTO SOCIO LAVORATIVO DI FASCE VULNERABILI</t>
  </si>
  <si>
    <t xml:space="preserve">2. N) MONITORAGGIO DELLA TUTELA VOLONTARIA E PROMOZIONE DELL'ACCOGLIENZA FAMILIARE DEI MSNA </t>
  </si>
  <si>
    <t>2. P) PERCORSI DI ORIENTAMENTO, FORMAZIONE, INFORMAZIONE NEI PAESI DI ORIGINE DELLE PERSONE CANDIDATE ALL'INGRESSO IN IT</t>
  </si>
  <si>
    <t>2. D) ACCESSO ALLA FORMAZIONE UNIVERSITARIA E RICONOSCIMENTO DEI TITOLI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</si>
</sst>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\ _B_F_-;\-* #,##0\ _B_F_-;_-* &quot;-&quot;\ _B_F_-;_-@_-"/>
    <numFmt numFmtId="166" formatCode="_-* #,##0.00\ _B_F_-;\-* #,##0.00\ _B_F_-;_-* &quot;-&quot;??\ _B_F_-;_-@_-"/>
    <numFmt numFmtId="167" formatCode="_-* #,##0\ &quot;BF&quot;_-;\-* #,##0\ &quot;BF&quot;_-;_-* &quot;-&quot;\ &quot;BF&quot;_-;_-@_-"/>
    <numFmt numFmtId="168" formatCode="_-* #,##0.00\ &quot;BF&quot;_-;\-* #,##0.00\ &quot;BF&quot;_-;_-* &quot;-&quot;??\ &quot;BF&quot;_-;_-@_-"/>
    <numFmt numFmtId="169" formatCode="dd/mm/yy;@"/>
    <numFmt numFmtId="170" formatCode="#,##0.00\ &quot;€&quot;"/>
    <numFmt numFmtId="171" formatCode="0.0%"/>
    <numFmt numFmtId="172" formatCode="_-* #,##0.00\ [$€-410]_-;\-* #,##0.00\ [$€-410]_-;_-* &quot;-&quot;??\ [$€-410]_-;_-@_-"/>
    <numFmt numFmtId="173" formatCode="_-&quot;€ &quot;* #,##0.00_-;&quot;-€ &quot;* #,##0.00_-;_-&quot;€ &quot;* \-??_-;_-@_-"/>
  </numFmts>
  <fonts count="62" x14ac:knownFonts="1"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name val="Calibri"/>
      <family val="2"/>
      <scheme val="minor"/>
    </font>
    <font>
      <i/>
      <sz val="13"/>
      <color theme="1"/>
      <name val="Calibri"/>
      <family val="2"/>
      <scheme val="minor"/>
    </font>
    <font>
      <i/>
      <sz val="13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3"/>
      <color theme="1"/>
      <name val="Times New Roman"/>
      <family val="1"/>
    </font>
    <font>
      <b/>
      <i/>
      <sz val="13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000000"/>
      <name val="Calibri"/>
      <family val="2"/>
    </font>
    <font>
      <b/>
      <sz val="14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theme="1"/>
      <name val="Calibri"/>
      <family val="2"/>
      <charset val="1"/>
    </font>
    <font>
      <b/>
      <sz val="14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8" tint="-0.249977111117893"/>
      <name val="Calibri"/>
      <family val="2"/>
    </font>
    <font>
      <sz val="11"/>
      <color theme="8" tint="-0.249977111117893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FFFF00"/>
        <bgColor rgb="FF5B9BD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rgb="FF5B9BD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rgb="FF5B9BD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1B468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5B9BD5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9BBB59"/>
      </left>
      <right style="medium">
        <color rgb="FF9BBB59"/>
      </right>
      <top style="medium">
        <color rgb="FF9BBB59"/>
      </top>
      <bottom style="medium">
        <color rgb="FF9BBB59"/>
      </bottom>
      <diagonal/>
    </border>
    <border>
      <left style="medium">
        <color rgb="FF9BBB59"/>
      </left>
      <right/>
      <top style="medium">
        <color rgb="FF9BBB59"/>
      </top>
      <bottom style="medium">
        <color rgb="FF9BBB59"/>
      </bottom>
      <diagonal/>
    </border>
  </borders>
  <cellStyleXfs count="27">
    <xf numFmtId="0" fontId="0" fillId="0" borderId="0"/>
    <xf numFmtId="9" fontId="8" fillId="0" borderId="0" applyFont="0" applyFill="0" applyBorder="0" applyAlignment="0" applyProtection="0"/>
    <xf numFmtId="0" fontId="4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1" fillId="0" borderId="0"/>
    <xf numFmtId="9" fontId="4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73" fontId="9" fillId="0" borderId="0" applyBorder="0" applyProtection="0"/>
    <xf numFmtId="173" fontId="9" fillId="0" borderId="0" applyBorder="0" applyProtection="0"/>
    <xf numFmtId="173" fontId="9" fillId="0" borderId="0" applyBorder="0" applyProtection="0"/>
    <xf numFmtId="0" fontId="9" fillId="0" borderId="0"/>
    <xf numFmtId="0" fontId="54" fillId="0" borderId="0"/>
    <xf numFmtId="0" fontId="55" fillId="0" borderId="0"/>
    <xf numFmtId="9" fontId="9" fillId="0" borderId="0" applyBorder="0" applyProtection="0"/>
  </cellStyleXfs>
  <cellXfs count="6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49" fontId="7" fillId="0" borderId="0" xfId="11" applyNumberFormat="1" applyFont="1" applyAlignment="1">
      <alignment vertical="center" wrapText="1"/>
    </xf>
    <xf numFmtId="49" fontId="11" fillId="10" borderId="1" xfId="2" applyNumberFormat="1" applyFont="1" applyFill="1" applyBorder="1" applyAlignment="1">
      <alignment horizontal="center" vertical="center" wrapText="1"/>
    </xf>
    <xf numFmtId="49" fontId="12" fillId="9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4" fillId="0" borderId="1" xfId="1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1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1" fillId="10" borderId="1" xfId="2" applyNumberFormat="1" applyFont="1" applyFill="1" applyBorder="1" applyAlignment="1">
      <alignment horizontal="center" vertical="top" wrapText="1"/>
    </xf>
    <xf numFmtId="49" fontId="11" fillId="5" borderId="1" xfId="2" applyNumberFormat="1" applyFont="1" applyFill="1" applyBorder="1" applyAlignment="1">
      <alignment horizontal="center" vertical="center" wrapText="1"/>
    </xf>
    <xf numFmtId="49" fontId="11" fillId="13" borderId="1" xfId="2" applyNumberFormat="1" applyFont="1" applyFill="1" applyBorder="1" applyAlignment="1">
      <alignment horizontal="center" vertical="center" wrapText="1"/>
    </xf>
    <xf numFmtId="49" fontId="11" fillId="11" borderId="1" xfId="2" applyNumberFormat="1" applyFont="1" applyFill="1" applyBorder="1" applyAlignment="1">
      <alignment horizontal="center" vertical="center" wrapText="1"/>
    </xf>
    <xf numFmtId="0" fontId="17" fillId="1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12" borderId="3" xfId="0" applyFont="1" applyFill="1" applyBorder="1" applyAlignment="1">
      <alignment horizontal="center" vertical="center" wrapText="1"/>
    </xf>
    <xf numFmtId="0" fontId="17" fillId="14" borderId="3" xfId="0" applyFont="1" applyFill="1" applyBorder="1" applyAlignment="1">
      <alignment horizontal="center" vertical="top" wrapText="1"/>
    </xf>
    <xf numFmtId="49" fontId="1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14" fontId="29" fillId="0" borderId="0" xfId="17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30" fillId="20" borderId="29" xfId="0" applyFont="1" applyFill="1" applyBorder="1" applyAlignment="1">
      <alignment horizontal="center" vertical="center" wrapText="1"/>
    </xf>
    <xf numFmtId="0" fontId="31" fillId="20" borderId="30" xfId="0" applyFont="1" applyFill="1" applyBorder="1" applyAlignment="1">
      <alignment vertical="center" wrapText="1"/>
    </xf>
    <xf numFmtId="0" fontId="30" fillId="20" borderId="31" xfId="0" applyFont="1" applyFill="1" applyBorder="1" applyAlignment="1">
      <alignment horizontal="center" vertical="center" wrapText="1"/>
    </xf>
    <xf numFmtId="0" fontId="30" fillId="20" borderId="32" xfId="0" applyFont="1" applyFill="1" applyBorder="1" applyAlignment="1">
      <alignment horizontal="center" vertical="center" wrapText="1"/>
    </xf>
    <xf numFmtId="0" fontId="30" fillId="5" borderId="32" xfId="0" applyFont="1" applyFill="1" applyBorder="1" applyAlignment="1">
      <alignment horizontal="center" vertical="center" wrapText="1"/>
    </xf>
    <xf numFmtId="0" fontId="30" fillId="5" borderId="32" xfId="0" applyFont="1" applyFill="1" applyBorder="1" applyAlignment="1">
      <alignment vertical="center" wrapText="1"/>
    </xf>
    <xf numFmtId="0" fontId="30" fillId="21" borderId="32" xfId="0" applyFont="1" applyFill="1" applyBorder="1" applyAlignment="1">
      <alignment horizontal="center" vertical="center" wrapText="1"/>
    </xf>
    <xf numFmtId="0" fontId="32" fillId="21" borderId="32" xfId="0" applyFont="1" applyFill="1" applyBorder="1" applyAlignment="1">
      <alignment horizontal="center" vertical="center" wrapText="1"/>
    </xf>
    <xf numFmtId="0" fontId="30" fillId="20" borderId="30" xfId="0" applyFont="1" applyFill="1" applyBorder="1" applyAlignment="1">
      <alignment horizontal="center" vertical="center" wrapText="1"/>
    </xf>
    <xf numFmtId="9" fontId="30" fillId="15" borderId="29" xfId="17" applyFont="1" applyFill="1" applyBorder="1" applyAlignment="1">
      <alignment horizontal="center" vertical="center" wrapText="1"/>
    </xf>
    <xf numFmtId="9" fontId="20" fillId="15" borderId="32" xfId="17" applyFont="1" applyFill="1" applyBorder="1" applyAlignment="1">
      <alignment horizontal="center" vertical="center" wrapText="1"/>
    </xf>
    <xf numFmtId="9" fontId="30" fillId="15" borderId="32" xfId="17" applyFont="1" applyFill="1" applyBorder="1" applyAlignment="1">
      <alignment horizontal="center" vertical="center"/>
    </xf>
    <xf numFmtId="9" fontId="33" fillId="15" borderId="30" xfId="17" applyFont="1" applyFill="1" applyBorder="1" applyAlignment="1">
      <alignment horizontal="center" vertical="center" wrapText="1"/>
    </xf>
    <xf numFmtId="14" fontId="34" fillId="15" borderId="33" xfId="17" applyNumberFormat="1" applyFont="1" applyFill="1" applyBorder="1" applyAlignment="1">
      <alignment horizontal="center" vertical="center" wrapText="1"/>
    </xf>
    <xf numFmtId="44" fontId="34" fillId="15" borderId="31" xfId="15" applyFont="1" applyFill="1" applyBorder="1" applyAlignment="1">
      <alignment horizontal="center" vertical="center"/>
    </xf>
    <xf numFmtId="44" fontId="34" fillId="15" borderId="33" xfId="15" applyFont="1" applyFill="1" applyBorder="1" applyAlignment="1">
      <alignment horizontal="center" vertical="center"/>
    </xf>
    <xf numFmtId="171" fontId="35" fillId="15" borderId="34" xfId="17" applyNumberFormat="1" applyFont="1" applyFill="1" applyBorder="1" applyAlignment="1">
      <alignment horizontal="center" vertical="center"/>
    </xf>
    <xf numFmtId="171" fontId="34" fillId="0" borderId="0" xfId="17" applyNumberFormat="1" applyFont="1" applyFill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20" borderId="15" xfId="0" applyFont="1" applyFill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/>
    </xf>
    <xf numFmtId="0" fontId="33" fillId="0" borderId="36" xfId="0" applyFont="1" applyBorder="1" applyAlignment="1">
      <alignment horizontal="left" vertical="center" wrapText="1" indent="1"/>
    </xf>
    <xf numFmtId="0" fontId="33" fillId="0" borderId="24" xfId="0" applyFont="1" applyBorder="1" applyAlignment="1">
      <alignment horizontal="center" vertical="center" wrapText="1"/>
    </xf>
    <xf numFmtId="44" fontId="33" fillId="0" borderId="24" xfId="15" applyFont="1" applyBorder="1" applyAlignment="1">
      <alignment horizontal="center" vertical="center"/>
    </xf>
    <xf numFmtId="171" fontId="33" fillId="0" borderId="24" xfId="17" applyNumberFormat="1" applyFont="1" applyBorder="1" applyAlignment="1">
      <alignment horizontal="center" vertical="center"/>
    </xf>
    <xf numFmtId="171" fontId="30" fillId="0" borderId="24" xfId="17" applyNumberFormat="1" applyFont="1" applyBorder="1" applyAlignment="1">
      <alignment horizontal="center" vertical="center"/>
    </xf>
    <xf numFmtId="44" fontId="33" fillId="0" borderId="24" xfId="15" applyFont="1" applyBorder="1" applyAlignment="1">
      <alignment horizontal="center" vertical="center" wrapText="1"/>
    </xf>
    <xf numFmtId="0" fontId="33" fillId="0" borderId="25" xfId="0" quotePrefix="1" applyFont="1" applyBorder="1" applyAlignment="1">
      <alignment vertical="center" wrapText="1"/>
    </xf>
    <xf numFmtId="9" fontId="33" fillId="0" borderId="26" xfId="17" applyFont="1" applyBorder="1" applyAlignment="1">
      <alignment horizontal="center" vertical="center" wrapText="1"/>
    </xf>
    <xf numFmtId="9" fontId="33" fillId="0" borderId="27" xfId="17" applyFont="1" applyBorder="1" applyAlignment="1">
      <alignment horizontal="center" vertical="center" wrapText="1"/>
    </xf>
    <xf numFmtId="9" fontId="33" fillId="0" borderId="27" xfId="17" applyFont="1" applyBorder="1" applyAlignment="1">
      <alignment horizontal="center" vertical="center"/>
    </xf>
    <xf numFmtId="169" fontId="37" fillId="0" borderId="27" xfId="17" applyNumberFormat="1" applyFont="1" applyFill="1" applyBorder="1" applyAlignment="1">
      <alignment horizontal="center" vertical="center"/>
    </xf>
    <xf numFmtId="44" fontId="37" fillId="0" borderId="27" xfId="15" applyFont="1" applyFill="1" applyBorder="1" applyAlignment="1">
      <alignment vertical="center"/>
    </xf>
    <xf numFmtId="171" fontId="30" fillId="0" borderId="0" xfId="17" applyNumberFormat="1" applyFont="1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44" fontId="26" fillId="0" borderId="1" xfId="0" applyNumberFormat="1" applyFont="1" applyBorder="1" applyAlignment="1">
      <alignment vertical="center"/>
    </xf>
    <xf numFmtId="0" fontId="36" fillId="0" borderId="28" xfId="0" quotePrefix="1" applyFont="1" applyBorder="1" applyAlignment="1">
      <alignment horizontal="left" vertical="center" wrapText="1"/>
    </xf>
    <xf numFmtId="0" fontId="36" fillId="0" borderId="6" xfId="0" applyFont="1" applyBorder="1" applyAlignment="1">
      <alignment horizontal="center" vertical="center"/>
    </xf>
    <xf numFmtId="0" fontId="33" fillId="22" borderId="5" xfId="0" applyFont="1" applyFill="1" applyBorder="1" applyAlignment="1">
      <alignment horizontal="left" vertical="center" wrapText="1" indent="1"/>
    </xf>
    <xf numFmtId="0" fontId="33" fillId="0" borderId="1" xfId="0" applyFont="1" applyBorder="1" applyAlignment="1">
      <alignment horizontal="center" vertical="center" wrapText="1"/>
    </xf>
    <xf numFmtId="44" fontId="33" fillId="0" borderId="1" xfId="15" applyFont="1" applyBorder="1" applyAlignment="1">
      <alignment horizontal="center" vertical="center"/>
    </xf>
    <xf numFmtId="171" fontId="33" fillId="0" borderId="1" xfId="17" applyNumberFormat="1" applyFont="1" applyBorder="1" applyAlignment="1">
      <alignment horizontal="center" vertical="center"/>
    </xf>
    <xf numFmtId="172" fontId="33" fillId="0" borderId="1" xfId="17" applyNumberFormat="1" applyFont="1" applyBorder="1" applyAlignment="1">
      <alignment horizontal="center" vertical="center"/>
    </xf>
    <xf numFmtId="44" fontId="33" fillId="0" borderId="1" xfId="15" applyFont="1" applyBorder="1" applyAlignment="1">
      <alignment horizontal="center" vertical="center" wrapText="1"/>
    </xf>
    <xf numFmtId="0" fontId="33" fillId="22" borderId="6" xfId="0" applyFont="1" applyFill="1" applyBorder="1" applyAlignment="1">
      <alignment vertical="center" wrapText="1"/>
    </xf>
    <xf numFmtId="9" fontId="33" fillId="0" borderId="40" xfId="17" applyFont="1" applyFill="1" applyBorder="1" applyAlignment="1">
      <alignment horizontal="center" vertical="center" wrapText="1"/>
    </xf>
    <xf numFmtId="9" fontId="33" fillId="0" borderId="13" xfId="17" applyFont="1" applyFill="1" applyBorder="1" applyAlignment="1">
      <alignment horizontal="center" vertical="center" wrapText="1"/>
    </xf>
    <xf numFmtId="9" fontId="33" fillId="0" borderId="13" xfId="17" applyFont="1" applyFill="1" applyBorder="1" applyAlignment="1">
      <alignment horizontal="left" vertical="center" wrapText="1"/>
    </xf>
    <xf numFmtId="9" fontId="33" fillId="0" borderId="13" xfId="17" applyFont="1" applyBorder="1" applyAlignment="1">
      <alignment horizontal="center" vertical="center"/>
    </xf>
    <xf numFmtId="169" fontId="37" fillId="0" borderId="13" xfId="17" applyNumberFormat="1" applyFont="1" applyFill="1" applyBorder="1" applyAlignment="1">
      <alignment horizontal="center" vertical="center"/>
    </xf>
    <xf numFmtId="44" fontId="37" fillId="0" borderId="13" xfId="15" applyFont="1" applyFill="1" applyBorder="1" applyAlignment="1">
      <alignment vertical="center"/>
    </xf>
    <xf numFmtId="0" fontId="0" fillId="0" borderId="40" xfId="0" applyBorder="1" applyAlignment="1">
      <alignment vertical="center"/>
    </xf>
    <xf numFmtId="0" fontId="36" fillId="22" borderId="43" xfId="0" applyFont="1" applyFill="1" applyBorder="1" applyAlignment="1">
      <alignment horizontal="left" vertical="center" wrapText="1"/>
    </xf>
    <xf numFmtId="44" fontId="33" fillId="0" borderId="1" xfId="15" applyFont="1" applyFill="1" applyBorder="1" applyAlignment="1">
      <alignment horizontal="center" vertical="center"/>
    </xf>
    <xf numFmtId="0" fontId="33" fillId="0" borderId="6" xfId="0" quotePrefix="1" applyFont="1" applyBorder="1" applyAlignment="1">
      <alignment vertical="center" wrapText="1"/>
    </xf>
    <xf numFmtId="2" fontId="33" fillId="0" borderId="40" xfId="17" applyNumberFormat="1" applyFont="1" applyFill="1" applyBorder="1" applyAlignment="1">
      <alignment horizontal="center" vertical="center" wrapText="1"/>
    </xf>
    <xf numFmtId="9" fontId="33" fillId="0" borderId="13" xfId="17" applyFont="1" applyFill="1" applyBorder="1" applyAlignment="1">
      <alignment horizontal="left" vertical="center"/>
    </xf>
    <xf numFmtId="2" fontId="33" fillId="0" borderId="13" xfId="17" applyNumberFormat="1" applyFont="1" applyBorder="1" applyAlignment="1">
      <alignment horizontal="center" vertical="center"/>
    </xf>
    <xf numFmtId="0" fontId="36" fillId="0" borderId="43" xfId="0" quotePrefix="1" applyFont="1" applyBorder="1" applyAlignment="1">
      <alignment horizontal="left" vertical="center" wrapText="1"/>
    </xf>
    <xf numFmtId="9" fontId="33" fillId="0" borderId="16" xfId="17" applyFont="1" applyFill="1" applyBorder="1" applyAlignment="1">
      <alignment horizontal="center" vertical="center" wrapText="1"/>
    </xf>
    <xf numFmtId="9" fontId="33" fillId="0" borderId="16" xfId="17" applyFont="1" applyFill="1" applyBorder="1" applyAlignment="1">
      <alignment horizontal="left" vertical="center"/>
    </xf>
    <xf numFmtId="2" fontId="33" fillId="0" borderId="16" xfId="17" applyNumberFormat="1" applyFont="1" applyBorder="1" applyAlignment="1">
      <alignment horizontal="center" vertical="center"/>
    </xf>
    <xf numFmtId="169" fontId="39" fillId="10" borderId="16" xfId="0" applyNumberFormat="1" applyFont="1" applyFill="1" applyBorder="1" applyAlignment="1">
      <alignment horizontal="center" vertical="center"/>
    </xf>
    <xf numFmtId="169" fontId="39" fillId="10" borderId="44" xfId="0" applyNumberFormat="1" applyFont="1" applyFill="1" applyBorder="1" applyAlignment="1">
      <alignment horizontal="center" vertical="center"/>
    </xf>
    <xf numFmtId="0" fontId="40" fillId="0" borderId="6" xfId="0" applyFont="1" applyBorder="1" applyAlignment="1">
      <alignment vertical="center" wrapText="1"/>
    </xf>
    <xf numFmtId="0" fontId="33" fillId="0" borderId="40" xfId="0" applyFont="1" applyBorder="1" applyAlignment="1">
      <alignment horizontal="center" vertical="center" wrapText="1"/>
    </xf>
    <xf numFmtId="9" fontId="33" fillId="0" borderId="20" xfId="17" applyFont="1" applyFill="1" applyBorder="1" applyAlignment="1">
      <alignment horizontal="center" vertical="center" wrapText="1"/>
    </xf>
    <xf numFmtId="0" fontId="33" fillId="0" borderId="20" xfId="0" applyFont="1" applyBorder="1" applyAlignment="1">
      <alignment horizontal="left" vertical="center"/>
    </xf>
    <xf numFmtId="0" fontId="33" fillId="0" borderId="20" xfId="0" applyFont="1" applyBorder="1" applyAlignment="1">
      <alignment horizontal="center" vertical="center"/>
    </xf>
    <xf numFmtId="169" fontId="39" fillId="10" borderId="20" xfId="0" applyNumberFormat="1" applyFont="1" applyFill="1" applyBorder="1" applyAlignment="1">
      <alignment horizontal="center" vertical="center"/>
    </xf>
    <xf numFmtId="44" fontId="39" fillId="16" borderId="45" xfId="15" applyFont="1" applyFill="1" applyBorder="1" applyAlignment="1">
      <alignment vertical="center"/>
    </xf>
    <xf numFmtId="0" fontId="42" fillId="0" borderId="43" xfId="0" applyFont="1" applyBorder="1" applyAlignment="1">
      <alignment horizontal="left" vertical="center" wrapText="1"/>
    </xf>
    <xf numFmtId="0" fontId="33" fillId="0" borderId="46" xfId="0" applyFont="1" applyBorder="1" applyAlignment="1">
      <alignment horizontal="center" vertical="center" wrapText="1"/>
    </xf>
    <xf numFmtId="9" fontId="33" fillId="0" borderId="16" xfId="17" applyFont="1" applyFill="1" applyBorder="1" applyAlignment="1">
      <alignment horizontal="left" vertical="center" wrapText="1"/>
    </xf>
    <xf numFmtId="9" fontId="33" fillId="17" borderId="16" xfId="17" applyFont="1" applyFill="1" applyBorder="1" applyAlignment="1">
      <alignment horizontal="center" vertical="center" wrapText="1"/>
    </xf>
    <xf numFmtId="169" fontId="37" fillId="0" borderId="16" xfId="0" applyNumberFormat="1" applyFont="1" applyBorder="1" applyAlignment="1">
      <alignment horizontal="center" vertical="center"/>
    </xf>
    <xf numFmtId="44" fontId="37" fillId="0" borderId="16" xfId="15" applyFont="1" applyFill="1" applyBorder="1" applyAlignment="1">
      <alignment vertical="center"/>
    </xf>
    <xf numFmtId="0" fontId="33" fillId="0" borderId="47" xfId="0" applyFont="1" applyBorder="1" applyAlignment="1">
      <alignment horizontal="center" vertical="center" wrapText="1"/>
    </xf>
    <xf numFmtId="9" fontId="33" fillId="0" borderId="20" xfId="17" applyFont="1" applyFill="1" applyBorder="1" applyAlignment="1">
      <alignment horizontal="left" vertical="center" wrapText="1"/>
    </xf>
    <xf numFmtId="9" fontId="33" fillId="15" borderId="20" xfId="17" applyFont="1" applyFill="1" applyBorder="1" applyAlignment="1">
      <alignment horizontal="center" vertical="center" wrapText="1"/>
    </xf>
    <xf numFmtId="44" fontId="37" fillId="0" borderId="20" xfId="15" applyFont="1" applyFill="1" applyBorder="1" applyAlignment="1">
      <alignment vertical="center"/>
    </xf>
    <xf numFmtId="0" fontId="33" fillId="0" borderId="5" xfId="0" applyFont="1" applyBorder="1" applyAlignment="1">
      <alignment horizontal="left" vertical="center" wrapText="1" indent="1"/>
    </xf>
    <xf numFmtId="171" fontId="30" fillId="0" borderId="1" xfId="17" applyNumberFormat="1" applyFont="1" applyBorder="1" applyAlignment="1">
      <alignment horizontal="center" vertical="center"/>
    </xf>
    <xf numFmtId="44" fontId="33" fillId="0" borderId="1" xfId="15" applyFont="1" applyFill="1" applyBorder="1" applyAlignment="1">
      <alignment horizontal="center" vertical="center" wrapText="1"/>
    </xf>
    <xf numFmtId="0" fontId="33" fillId="0" borderId="6" xfId="0" quotePrefix="1" applyFont="1" applyBorder="1" applyAlignment="1">
      <alignment horizontal="left" vertical="center" wrapText="1"/>
    </xf>
    <xf numFmtId="9" fontId="33" fillId="17" borderId="13" xfId="17" applyFont="1" applyFill="1" applyBorder="1" applyAlignment="1">
      <alignment horizontal="center" vertical="center" wrapText="1"/>
    </xf>
    <xf numFmtId="169" fontId="37" fillId="0" borderId="13" xfId="0" applyNumberFormat="1" applyFont="1" applyBorder="1" applyAlignment="1">
      <alignment horizontal="center" vertical="center"/>
    </xf>
    <xf numFmtId="0" fontId="37" fillId="22" borderId="6" xfId="0" quotePrefix="1" applyFont="1" applyFill="1" applyBorder="1" applyAlignment="1">
      <alignment vertical="center" wrapText="1"/>
    </xf>
    <xf numFmtId="9" fontId="33" fillId="0" borderId="40" xfId="17" applyFont="1" applyBorder="1" applyAlignment="1">
      <alignment horizontal="center" vertical="center" wrapText="1"/>
    </xf>
    <xf numFmtId="9" fontId="37" fillId="15" borderId="13" xfId="17" applyFont="1" applyFill="1" applyBorder="1" applyAlignment="1">
      <alignment horizontal="center" vertical="center"/>
    </xf>
    <xf numFmtId="0" fontId="35" fillId="22" borderId="43" xfId="0" quotePrefix="1" applyFont="1" applyFill="1" applyBorder="1" applyAlignment="1">
      <alignment horizontal="left" vertical="center" wrapText="1"/>
    </xf>
    <xf numFmtId="0" fontId="33" fillId="0" borderId="16" xfId="0" applyFont="1" applyBorder="1" applyAlignment="1">
      <alignment horizontal="center" vertical="center" wrapText="1"/>
    </xf>
    <xf numFmtId="9" fontId="37" fillId="0" borderId="16" xfId="17" applyFont="1" applyFill="1" applyBorder="1" applyAlignment="1">
      <alignment horizontal="left" vertical="center" wrapText="1"/>
    </xf>
    <xf numFmtId="9" fontId="37" fillId="17" borderId="16" xfId="17" applyFont="1" applyFill="1" applyBorder="1" applyAlignment="1">
      <alignment horizontal="center" vertical="center" wrapText="1"/>
    </xf>
    <xf numFmtId="169" fontId="37" fillId="0" borderId="16" xfId="17" applyNumberFormat="1" applyFont="1" applyFill="1" applyBorder="1" applyAlignment="1">
      <alignment horizontal="center" vertical="center"/>
    </xf>
    <xf numFmtId="0" fontId="33" fillId="0" borderId="20" xfId="0" applyFont="1" applyBorder="1" applyAlignment="1">
      <alignment horizontal="center" vertical="center" wrapText="1"/>
    </xf>
    <xf numFmtId="9" fontId="37" fillId="0" borderId="20" xfId="17" applyFont="1" applyFill="1" applyBorder="1" applyAlignment="1">
      <alignment horizontal="left" vertical="center" wrapText="1"/>
    </xf>
    <xf numFmtId="9" fontId="37" fillId="16" borderId="20" xfId="17" applyFont="1" applyFill="1" applyBorder="1" applyAlignment="1">
      <alignment horizontal="center" vertical="center" wrapText="1"/>
    </xf>
    <xf numFmtId="169" fontId="39" fillId="0" borderId="20" xfId="17" applyNumberFormat="1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9" fontId="33" fillId="15" borderId="13" xfId="17" applyFont="1" applyFill="1" applyBorder="1" applyAlignment="1">
      <alignment horizontal="center" vertical="center"/>
    </xf>
    <xf numFmtId="169" fontId="39" fillId="0" borderId="13" xfId="0" applyNumberFormat="1" applyFont="1" applyBorder="1" applyAlignment="1">
      <alignment horizontal="center" vertical="center"/>
    </xf>
    <xf numFmtId="44" fontId="37" fillId="0" borderId="13" xfId="15" applyFont="1" applyFill="1" applyBorder="1" applyAlignment="1">
      <alignment horizontal="center" vertical="center"/>
    </xf>
    <xf numFmtId="9" fontId="33" fillId="0" borderId="16" xfId="17" applyFont="1" applyBorder="1" applyAlignment="1">
      <alignment horizontal="center" vertical="center"/>
    </xf>
    <xf numFmtId="44" fontId="37" fillId="0" borderId="16" xfId="15" applyFont="1" applyFill="1" applyBorder="1" applyAlignment="1">
      <alignment horizontal="center" vertical="center"/>
    </xf>
    <xf numFmtId="44" fontId="33" fillId="16" borderId="1" xfId="15" applyFont="1" applyFill="1" applyBorder="1" applyAlignment="1">
      <alignment horizontal="center" vertical="center" wrapText="1"/>
    </xf>
    <xf numFmtId="2" fontId="33" fillId="0" borderId="20" xfId="17" applyNumberFormat="1" applyFont="1" applyFill="1" applyBorder="1" applyAlignment="1">
      <alignment horizontal="center" vertical="center" wrapText="1"/>
    </xf>
    <xf numFmtId="9" fontId="33" fillId="0" borderId="20" xfId="17" applyFont="1" applyFill="1" applyBorder="1" applyAlignment="1">
      <alignment horizontal="left" vertical="center"/>
    </xf>
    <xf numFmtId="9" fontId="33" fillId="15" borderId="20" xfId="17" applyFont="1" applyFill="1" applyBorder="1" applyAlignment="1">
      <alignment horizontal="center" vertical="center"/>
    </xf>
    <xf numFmtId="169" fontId="37" fillId="0" borderId="20" xfId="17" applyNumberFormat="1" applyFont="1" applyFill="1" applyBorder="1" applyAlignment="1">
      <alignment horizontal="center" vertical="center"/>
    </xf>
    <xf numFmtId="44" fontId="37" fillId="0" borderId="20" xfId="15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3" fillId="0" borderId="17" xfId="0" applyFont="1" applyBorder="1" applyAlignment="1">
      <alignment horizontal="left" vertical="center" wrapText="1" indent="1"/>
    </xf>
    <xf numFmtId="0" fontId="33" fillId="0" borderId="7" xfId="0" applyFont="1" applyBorder="1" applyAlignment="1">
      <alignment horizontal="center" vertical="center" wrapText="1"/>
    </xf>
    <xf numFmtId="44" fontId="33" fillId="0" borderId="7" xfId="15" applyFont="1" applyBorder="1" applyAlignment="1">
      <alignment horizontal="center" vertical="center"/>
    </xf>
    <xf numFmtId="171" fontId="33" fillId="0" borderId="7" xfId="17" applyNumberFormat="1" applyFont="1" applyBorder="1" applyAlignment="1">
      <alignment horizontal="center" vertical="center"/>
    </xf>
    <xf numFmtId="172" fontId="33" fillId="0" borderId="7" xfId="17" applyNumberFormat="1" applyFont="1" applyBorder="1" applyAlignment="1">
      <alignment horizontal="center" vertical="center"/>
    </xf>
    <xf numFmtId="44" fontId="33" fillId="0" borderId="7" xfId="15" applyFont="1" applyBorder="1" applyAlignment="1">
      <alignment horizontal="center" vertical="center" wrapText="1"/>
    </xf>
    <xf numFmtId="0" fontId="33" fillId="0" borderId="10" xfId="0" quotePrefix="1" applyFont="1" applyBorder="1" applyAlignment="1">
      <alignment vertical="center" wrapText="1"/>
    </xf>
    <xf numFmtId="0" fontId="33" fillId="0" borderId="53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/>
    </xf>
    <xf numFmtId="169" fontId="37" fillId="0" borderId="33" xfId="0" applyNumberFormat="1" applyFont="1" applyBorder="1" applyAlignment="1">
      <alignment horizontal="center" vertical="center"/>
    </xf>
    <xf numFmtId="44" fontId="37" fillId="0" borderId="33" xfId="15" applyFont="1" applyFill="1" applyBorder="1" applyAlignment="1">
      <alignment horizontal="center" vertical="center" wrapText="1"/>
    </xf>
    <xf numFmtId="0" fontId="0" fillId="0" borderId="53" xfId="0" applyBorder="1" applyAlignment="1">
      <alignment vertical="center"/>
    </xf>
    <xf numFmtId="0" fontId="36" fillId="0" borderId="56" xfId="0" quotePrefix="1" applyFont="1" applyBorder="1" applyAlignment="1">
      <alignment horizontal="left" vertical="center" wrapText="1"/>
    </xf>
    <xf numFmtId="0" fontId="33" fillId="0" borderId="58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44" fontId="37" fillId="0" borderId="59" xfId="17" applyNumberFormat="1" applyFont="1" applyFill="1" applyBorder="1" applyAlignment="1">
      <alignment horizontal="left" vertical="center" wrapText="1"/>
    </xf>
    <xf numFmtId="9" fontId="37" fillId="17" borderId="59" xfId="17" applyFont="1" applyFill="1" applyBorder="1" applyAlignment="1">
      <alignment horizontal="center" vertical="center" wrapText="1"/>
    </xf>
    <xf numFmtId="169" fontId="37" fillId="0" borderId="59" xfId="17" applyNumberFormat="1" applyFont="1" applyFill="1" applyBorder="1" applyAlignment="1">
      <alignment horizontal="center" vertical="center"/>
    </xf>
    <xf numFmtId="44" fontId="37" fillId="0" borderId="59" xfId="15" applyFont="1" applyFill="1" applyBorder="1" applyAlignment="1">
      <alignment horizontal="center" vertical="center" wrapText="1"/>
    </xf>
    <xf numFmtId="0" fontId="33" fillId="0" borderId="61" xfId="0" applyFont="1" applyBorder="1" applyAlignment="1">
      <alignment horizontal="center" vertical="center" wrapText="1"/>
    </xf>
    <xf numFmtId="0" fontId="33" fillId="0" borderId="62" xfId="0" applyFont="1" applyBorder="1" applyAlignment="1">
      <alignment horizontal="center" vertical="center" wrapText="1"/>
    </xf>
    <xf numFmtId="44" fontId="33" fillId="0" borderId="62" xfId="17" applyNumberFormat="1" applyFont="1" applyFill="1" applyBorder="1" applyAlignment="1">
      <alignment horizontal="left" vertical="center" wrapText="1"/>
    </xf>
    <xf numFmtId="9" fontId="33" fillId="17" borderId="62" xfId="17" applyFont="1" applyFill="1" applyBorder="1" applyAlignment="1">
      <alignment horizontal="center" vertical="center" wrapText="1"/>
    </xf>
    <xf numFmtId="169" fontId="37" fillId="0" borderId="62" xfId="17" applyNumberFormat="1" applyFont="1" applyFill="1" applyBorder="1" applyAlignment="1">
      <alignment horizontal="center" vertical="center"/>
    </xf>
    <xf numFmtId="44" fontId="37" fillId="0" borderId="62" xfId="15" applyFont="1" applyFill="1" applyBorder="1" applyAlignment="1">
      <alignment horizontal="center" vertical="center" wrapText="1"/>
    </xf>
    <xf numFmtId="169" fontId="37" fillId="0" borderId="62" xfId="0" applyNumberFormat="1" applyFont="1" applyBorder="1" applyAlignment="1">
      <alignment horizontal="center" vertical="center"/>
    </xf>
    <xf numFmtId="0" fontId="33" fillId="0" borderId="62" xfId="0" applyFont="1" applyBorder="1" applyAlignment="1">
      <alignment horizontal="left" vertical="center" wrapText="1"/>
    </xf>
    <xf numFmtId="44" fontId="37" fillId="0" borderId="62" xfId="15" applyFont="1" applyFill="1" applyBorder="1" applyAlignment="1">
      <alignment horizontal="center" vertical="center"/>
    </xf>
    <xf numFmtId="9" fontId="33" fillId="15" borderId="62" xfId="17" applyFont="1" applyFill="1" applyBorder="1" applyAlignment="1">
      <alignment horizontal="center" vertical="center" wrapText="1"/>
    </xf>
    <xf numFmtId="0" fontId="33" fillId="0" borderId="63" xfId="0" applyFont="1" applyBorder="1" applyAlignment="1">
      <alignment horizontal="center" vertical="center"/>
    </xf>
    <xf numFmtId="0" fontId="33" fillId="0" borderId="63" xfId="0" applyFont="1" applyBorder="1" applyAlignment="1">
      <alignment vertical="center"/>
    </xf>
    <xf numFmtId="44" fontId="33" fillId="0" borderId="64" xfId="17" applyNumberFormat="1" applyFont="1" applyBorder="1" applyAlignment="1">
      <alignment horizontal="center" vertical="center" wrapText="1"/>
    </xf>
    <xf numFmtId="44" fontId="33" fillId="0" borderId="65" xfId="17" applyNumberFormat="1" applyFont="1" applyBorder="1" applyAlignment="1">
      <alignment horizontal="center" vertical="center" wrapText="1"/>
    </xf>
    <xf numFmtId="44" fontId="33" fillId="0" borderId="66" xfId="17" applyNumberFormat="1" applyFont="1" applyFill="1" applyBorder="1" applyAlignment="1">
      <alignment horizontal="left" vertical="center" wrapText="1"/>
    </xf>
    <xf numFmtId="9" fontId="33" fillId="17" borderId="66" xfId="17" applyFont="1" applyFill="1" applyBorder="1" applyAlignment="1">
      <alignment horizontal="center" vertical="center" wrapText="1"/>
    </xf>
    <xf numFmtId="169" fontId="37" fillId="0" borderId="66" xfId="17" applyNumberFormat="1" applyFont="1" applyFill="1" applyBorder="1" applyAlignment="1">
      <alignment horizontal="center" vertical="center"/>
    </xf>
    <xf numFmtId="44" fontId="37" fillId="0" borderId="66" xfId="15" applyFont="1" applyFill="1" applyBorder="1" applyAlignment="1">
      <alignment horizontal="center" vertical="center" wrapText="1"/>
    </xf>
    <xf numFmtId="44" fontId="33" fillId="0" borderId="61" xfId="17" applyNumberFormat="1" applyFont="1" applyBorder="1" applyAlignment="1">
      <alignment horizontal="center" vertical="center" wrapText="1"/>
    </xf>
    <xf numFmtId="44" fontId="33" fillId="0" borderId="67" xfId="17" applyNumberFormat="1" applyFont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 wrapText="1"/>
    </xf>
    <xf numFmtId="2" fontId="33" fillId="0" borderId="67" xfId="17" applyNumberFormat="1" applyFont="1" applyFill="1" applyBorder="1" applyAlignment="1">
      <alignment horizontal="center" vertical="center" wrapText="1"/>
    </xf>
    <xf numFmtId="9" fontId="33" fillId="0" borderId="62" xfId="17" applyFont="1" applyFill="1" applyBorder="1" applyAlignment="1">
      <alignment horizontal="left" vertical="center"/>
    </xf>
    <xf numFmtId="0" fontId="33" fillId="0" borderId="68" xfId="0" applyFont="1" applyBorder="1" applyAlignment="1">
      <alignment horizontal="center" vertical="center"/>
    </xf>
    <xf numFmtId="0" fontId="33" fillId="0" borderId="69" xfId="0" applyFont="1" applyBorder="1" applyAlignment="1">
      <alignment horizontal="center" vertical="center"/>
    </xf>
    <xf numFmtId="9" fontId="33" fillId="17" borderId="63" xfId="17" applyFont="1" applyFill="1" applyBorder="1" applyAlignment="1">
      <alignment horizontal="center" vertical="center" wrapText="1"/>
    </xf>
    <xf numFmtId="169" fontId="37" fillId="0" borderId="63" xfId="17" applyNumberFormat="1" applyFont="1" applyFill="1" applyBorder="1" applyAlignment="1">
      <alignment horizontal="center" vertical="center"/>
    </xf>
    <xf numFmtId="44" fontId="37" fillId="0" borderId="63" xfId="15" applyFont="1" applyFill="1" applyBorder="1" applyAlignment="1">
      <alignment vertical="center"/>
    </xf>
    <xf numFmtId="0" fontId="33" fillId="0" borderId="66" xfId="0" applyFont="1" applyBorder="1" applyAlignment="1">
      <alignment horizontal="center" vertical="center" wrapText="1"/>
    </xf>
    <xf numFmtId="0" fontId="33" fillId="0" borderId="66" xfId="0" applyFont="1" applyBorder="1" applyAlignment="1">
      <alignment horizontal="left" vertical="center" wrapText="1"/>
    </xf>
    <xf numFmtId="0" fontId="33" fillId="0" borderId="63" xfId="0" applyFont="1" applyBorder="1" applyAlignment="1">
      <alignment horizontal="center" vertical="center" wrapText="1"/>
    </xf>
    <xf numFmtId="0" fontId="33" fillId="0" borderId="63" xfId="0" applyFont="1" applyBorder="1" applyAlignment="1">
      <alignment horizontal="left" vertical="center" wrapText="1"/>
    </xf>
    <xf numFmtId="0" fontId="33" fillId="17" borderId="63" xfId="0" applyFont="1" applyFill="1" applyBorder="1" applyAlignment="1">
      <alignment horizontal="center" vertical="center"/>
    </xf>
    <xf numFmtId="169" fontId="37" fillId="0" borderId="63" xfId="0" applyNumberFormat="1" applyFont="1" applyBorder="1" applyAlignment="1">
      <alignment horizontal="center" vertical="center"/>
    </xf>
    <xf numFmtId="44" fontId="37" fillId="0" borderId="63" xfId="15" applyFont="1" applyFill="1" applyBorder="1" applyAlignment="1">
      <alignment horizontal="center" vertical="center" wrapText="1"/>
    </xf>
    <xf numFmtId="44" fontId="37" fillId="0" borderId="4" xfId="15" applyFont="1" applyFill="1" applyBorder="1" applyAlignment="1">
      <alignment horizontal="center" vertical="center"/>
    </xf>
    <xf numFmtId="44" fontId="33" fillId="0" borderId="4" xfId="15" applyFont="1" applyFill="1" applyBorder="1" applyAlignment="1">
      <alignment horizontal="center" vertical="center"/>
    </xf>
    <xf numFmtId="171" fontId="33" fillId="0" borderId="1" xfId="0" applyNumberFormat="1" applyFont="1" applyBorder="1" applyAlignment="1">
      <alignment horizontal="center" vertical="center"/>
    </xf>
    <xf numFmtId="171" fontId="30" fillId="0" borderId="1" xfId="0" applyNumberFormat="1" applyFont="1" applyBorder="1" applyAlignment="1">
      <alignment horizontal="center" vertical="center"/>
    </xf>
    <xf numFmtId="0" fontId="33" fillId="17" borderId="66" xfId="0" applyFont="1" applyFill="1" applyBorder="1" applyAlignment="1">
      <alignment horizontal="center" vertical="center"/>
    </xf>
    <xf numFmtId="169" fontId="37" fillId="0" borderId="66" xfId="0" applyNumberFormat="1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44" fontId="37" fillId="0" borderId="1" xfId="15" applyFont="1" applyFill="1" applyBorder="1" applyAlignment="1">
      <alignment horizontal="center" vertical="center"/>
    </xf>
    <xf numFmtId="44" fontId="37" fillId="0" borderId="63" xfId="15" applyFont="1" applyFill="1" applyBorder="1" applyAlignment="1">
      <alignment horizontal="center" vertical="center"/>
    </xf>
    <xf numFmtId="0" fontId="33" fillId="0" borderId="64" xfId="0" applyFont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 wrapText="1"/>
    </xf>
    <xf numFmtId="9" fontId="33" fillId="15" borderId="66" xfId="17" applyFont="1" applyFill="1" applyBorder="1" applyAlignment="1">
      <alignment horizontal="center" vertical="center" wrapText="1"/>
    </xf>
    <xf numFmtId="169" fontId="39" fillId="10" borderId="66" xfId="0" applyNumberFormat="1" applyFont="1" applyFill="1" applyBorder="1" applyAlignment="1">
      <alignment horizontal="center" vertical="center"/>
    </xf>
    <xf numFmtId="44" fontId="37" fillId="0" borderId="66" xfId="15" applyFont="1" applyFill="1" applyBorder="1" applyAlignment="1">
      <alignment horizontal="center" vertical="center"/>
    </xf>
    <xf numFmtId="0" fontId="33" fillId="0" borderId="67" xfId="0" applyFont="1" applyBorder="1" applyAlignment="1">
      <alignment horizontal="center" vertical="center" wrapText="1"/>
    </xf>
    <xf numFmtId="9" fontId="33" fillId="0" borderId="62" xfId="17" applyFont="1" applyFill="1" applyBorder="1" applyAlignment="1">
      <alignment horizontal="left" vertical="center" wrapText="1"/>
    </xf>
    <xf numFmtId="169" fontId="39" fillId="10" borderId="62" xfId="0" applyNumberFormat="1" applyFont="1" applyFill="1" applyBorder="1" applyAlignment="1">
      <alignment horizontal="center" vertical="center"/>
    </xf>
    <xf numFmtId="0" fontId="33" fillId="0" borderId="68" xfId="0" applyFont="1" applyBorder="1" applyAlignment="1">
      <alignment vertical="center"/>
    </xf>
    <xf numFmtId="9" fontId="33" fillId="15" borderId="63" xfId="17" applyFont="1" applyFill="1" applyBorder="1" applyAlignment="1">
      <alignment horizontal="center" vertical="center"/>
    </xf>
    <xf numFmtId="0" fontId="36" fillId="16" borderId="6" xfId="0" applyFont="1" applyFill="1" applyBorder="1" applyAlignment="1">
      <alignment horizontal="center" vertical="center" wrapText="1"/>
    </xf>
    <xf numFmtId="0" fontId="33" fillId="16" borderId="5" xfId="0" applyFont="1" applyFill="1" applyBorder="1" applyAlignment="1">
      <alignment horizontal="left" vertical="center" wrapText="1" indent="1"/>
    </xf>
    <xf numFmtId="0" fontId="33" fillId="0" borderId="6" xfId="0" applyFont="1" applyBorder="1" applyAlignment="1">
      <alignment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/>
    </xf>
    <xf numFmtId="0" fontId="36" fillId="0" borderId="43" xfId="0" applyFont="1" applyBorder="1" applyAlignment="1">
      <alignment vertical="center" wrapText="1"/>
    </xf>
    <xf numFmtId="0" fontId="36" fillId="0" borderId="6" xfId="0" applyFont="1" applyBorder="1" applyAlignment="1">
      <alignment horizontal="center" vertical="center" wrapText="1"/>
    </xf>
    <xf numFmtId="0" fontId="33" fillId="0" borderId="6" xfId="0" applyFont="1" applyBorder="1" applyAlignment="1">
      <alignment vertical="top" wrapText="1"/>
    </xf>
    <xf numFmtId="0" fontId="47" fillId="0" borderId="13" xfId="0" applyFont="1" applyBorder="1" applyAlignment="1">
      <alignment horizontal="center" vertical="center" wrapText="1"/>
    </xf>
    <xf numFmtId="0" fontId="36" fillId="0" borderId="43" xfId="0" applyFont="1" applyBorder="1" applyAlignment="1">
      <alignment vertical="top" wrapText="1"/>
    </xf>
    <xf numFmtId="0" fontId="33" fillId="0" borderId="13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1" xfId="0" applyFont="1" applyBorder="1" applyAlignment="1">
      <alignment horizontal="center" vertical="center" wrapText="1"/>
    </xf>
    <xf numFmtId="0" fontId="33" fillId="0" borderId="66" xfId="0" applyFont="1" applyBorder="1" applyAlignment="1">
      <alignment horizontal="center" vertical="center"/>
    </xf>
    <xf numFmtId="169" fontId="39" fillId="0" borderId="66" xfId="0" applyNumberFormat="1" applyFont="1" applyBorder="1" applyAlignment="1">
      <alignment horizontal="center" vertical="center"/>
    </xf>
    <xf numFmtId="44" fontId="37" fillId="0" borderId="66" xfId="15" applyFont="1" applyFill="1" applyBorder="1" applyAlignment="1">
      <alignment vertical="center"/>
    </xf>
    <xf numFmtId="0" fontId="36" fillId="0" borderId="43" xfId="0" applyFont="1" applyBorder="1" applyAlignment="1">
      <alignment horizontal="left" vertical="center" wrapText="1"/>
    </xf>
    <xf numFmtId="0" fontId="33" fillId="0" borderId="72" xfId="0" applyFont="1" applyBorder="1" applyAlignment="1">
      <alignment horizontal="center" vertical="center" wrapText="1"/>
    </xf>
    <xf numFmtId="44" fontId="33" fillId="0" borderId="63" xfId="17" applyNumberFormat="1" applyFont="1" applyFill="1" applyBorder="1" applyAlignment="1">
      <alignment horizontal="left" vertical="center" wrapText="1"/>
    </xf>
    <xf numFmtId="0" fontId="33" fillId="16" borderId="1" xfId="0" applyFont="1" applyFill="1" applyBorder="1" applyAlignment="1">
      <alignment horizontal="center" vertical="center" wrapText="1"/>
    </xf>
    <xf numFmtId="0" fontId="30" fillId="16" borderId="6" xfId="0" applyFont="1" applyFill="1" applyBorder="1" applyAlignment="1">
      <alignment horizontal="left" vertical="center" wrapText="1"/>
    </xf>
    <xf numFmtId="0" fontId="33" fillId="15" borderId="13" xfId="0" applyFont="1" applyFill="1" applyBorder="1" applyAlignment="1">
      <alignment horizontal="center" vertical="center"/>
    </xf>
    <xf numFmtId="169" fontId="39" fillId="10" borderId="13" xfId="17" applyNumberFormat="1" applyFont="1" applyFill="1" applyBorder="1" applyAlignment="1">
      <alignment horizontal="center" vertical="center"/>
    </xf>
    <xf numFmtId="44" fontId="39" fillId="0" borderId="13" xfId="15" applyFont="1" applyFill="1" applyBorder="1" applyAlignment="1">
      <alignment vertical="center"/>
    </xf>
    <xf numFmtId="0" fontId="31" fillId="16" borderId="43" xfId="0" applyFont="1" applyFill="1" applyBorder="1" applyAlignment="1">
      <alignment horizontal="left" vertical="center" wrapText="1"/>
    </xf>
    <xf numFmtId="0" fontId="0" fillId="16" borderId="0" xfId="0" applyFill="1" applyAlignment="1">
      <alignment vertical="center"/>
    </xf>
    <xf numFmtId="9" fontId="33" fillId="0" borderId="66" xfId="17" applyFont="1" applyFill="1" applyBorder="1" applyAlignment="1">
      <alignment horizontal="left" vertical="center" wrapText="1"/>
    </xf>
    <xf numFmtId="0" fontId="33" fillId="15" borderId="66" xfId="0" applyFont="1" applyFill="1" applyBorder="1" applyAlignment="1">
      <alignment horizontal="center" vertical="center"/>
    </xf>
    <xf numFmtId="169" fontId="39" fillId="10" borderId="66" xfId="17" applyNumberFormat="1" applyFont="1" applyFill="1" applyBorder="1" applyAlignment="1">
      <alignment horizontal="center" vertical="center"/>
    </xf>
    <xf numFmtId="44" fontId="39" fillId="0" borderId="66" xfId="15" applyFont="1" applyFill="1" applyBorder="1" applyAlignment="1">
      <alignment vertical="center"/>
    </xf>
    <xf numFmtId="0" fontId="33" fillId="0" borderId="68" xfId="0" applyFont="1" applyBorder="1" applyAlignment="1">
      <alignment horizontal="center" vertical="center" wrapText="1"/>
    </xf>
    <xf numFmtId="0" fontId="33" fillId="15" borderId="63" xfId="0" applyFont="1" applyFill="1" applyBorder="1" applyAlignment="1">
      <alignment horizontal="center" vertical="center"/>
    </xf>
    <xf numFmtId="169" fontId="37" fillId="0" borderId="63" xfId="17" applyNumberFormat="1" applyFont="1" applyBorder="1" applyAlignment="1">
      <alignment horizontal="center" vertical="center"/>
    </xf>
    <xf numFmtId="44" fontId="39" fillId="0" borderId="63" xfId="15" applyFont="1" applyFill="1" applyBorder="1" applyAlignment="1">
      <alignment vertical="center"/>
    </xf>
    <xf numFmtId="0" fontId="33" fillId="0" borderId="66" xfId="0" applyFont="1" applyBorder="1" applyAlignment="1">
      <alignment horizontal="left" vertical="center"/>
    </xf>
    <xf numFmtId="9" fontId="33" fillId="0" borderId="72" xfId="17" applyFont="1" applyBorder="1" applyAlignment="1">
      <alignment horizontal="center" vertical="center" wrapText="1"/>
    </xf>
    <xf numFmtId="9" fontId="33" fillId="0" borderId="63" xfId="17" applyFont="1" applyFill="1" applyBorder="1" applyAlignment="1">
      <alignment horizontal="left" vertical="center"/>
    </xf>
    <xf numFmtId="169" fontId="39" fillId="10" borderId="63" xfId="17" applyNumberFormat="1" applyFont="1" applyFill="1" applyBorder="1" applyAlignment="1">
      <alignment horizontal="center" vertical="center"/>
    </xf>
    <xf numFmtId="0" fontId="33" fillId="0" borderId="73" xfId="0" applyFont="1" applyBorder="1" applyAlignment="1">
      <alignment horizontal="center" vertical="center" wrapText="1"/>
    </xf>
    <xf numFmtId="0" fontId="33" fillId="0" borderId="62" xfId="0" applyFont="1" applyBorder="1" applyAlignment="1">
      <alignment horizontal="left" vertical="center"/>
    </xf>
    <xf numFmtId="0" fontId="33" fillId="15" borderId="62" xfId="0" applyFont="1" applyFill="1" applyBorder="1" applyAlignment="1">
      <alignment horizontal="center" vertical="center"/>
    </xf>
    <xf numFmtId="169" fontId="39" fillId="10" borderId="62" xfId="17" applyNumberFormat="1" applyFont="1" applyFill="1" applyBorder="1" applyAlignment="1">
      <alignment horizontal="center" vertical="center"/>
    </xf>
    <xf numFmtId="44" fontId="39" fillId="0" borderId="62" xfId="15" applyFont="1" applyFill="1" applyBorder="1" applyAlignment="1">
      <alignment vertical="center"/>
    </xf>
    <xf numFmtId="0" fontId="37" fillId="0" borderId="47" xfId="0" applyFont="1" applyBorder="1" applyAlignment="1">
      <alignment horizontal="center" vertical="center" wrapText="1"/>
    </xf>
    <xf numFmtId="171" fontId="30" fillId="0" borderId="7" xfId="0" applyNumberFormat="1" applyFont="1" applyBorder="1" applyAlignment="1">
      <alignment horizontal="center" vertical="center"/>
    </xf>
    <xf numFmtId="0" fontId="37" fillId="0" borderId="63" xfId="0" applyFont="1" applyBorder="1" applyAlignment="1">
      <alignment horizontal="left" vertical="center"/>
    </xf>
    <xf numFmtId="0" fontId="37" fillId="15" borderId="63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left" vertical="center" wrapText="1" indent="1"/>
    </xf>
    <xf numFmtId="0" fontId="33" fillId="0" borderId="32" xfId="0" applyFont="1" applyBorder="1" applyAlignment="1">
      <alignment horizontal="center" vertical="center" wrapText="1"/>
    </xf>
    <xf numFmtId="44" fontId="37" fillId="0" borderId="32" xfId="15" applyFont="1" applyFill="1" applyBorder="1" applyAlignment="1">
      <alignment horizontal="center" vertical="center"/>
    </xf>
    <xf numFmtId="44" fontId="33" fillId="0" borderId="32" xfId="15" applyFont="1" applyFill="1" applyBorder="1" applyAlignment="1">
      <alignment horizontal="center" vertical="center"/>
    </xf>
    <xf numFmtId="171" fontId="33" fillId="0" borderId="32" xfId="0" applyNumberFormat="1" applyFont="1" applyBorder="1" applyAlignment="1">
      <alignment horizontal="center" vertical="center"/>
    </xf>
    <xf numFmtId="171" fontId="30" fillId="0" borderId="32" xfId="0" applyNumberFormat="1" applyFont="1" applyBorder="1" applyAlignment="1">
      <alignment horizontal="center" vertical="center"/>
    </xf>
    <xf numFmtId="0" fontId="33" fillId="0" borderId="30" xfId="0" quotePrefix="1" applyFont="1" applyBorder="1" applyAlignment="1">
      <alignment horizontal="left" vertical="center" wrapText="1"/>
    </xf>
    <xf numFmtId="0" fontId="33" fillId="0" borderId="33" xfId="0" applyFont="1" applyBorder="1" applyAlignment="1">
      <alignment horizontal="left" vertical="top" wrapText="1"/>
    </xf>
    <xf numFmtId="0" fontId="33" fillId="15" borderId="33" xfId="0" applyFont="1" applyFill="1" applyBorder="1" applyAlignment="1">
      <alignment horizontal="center" vertical="center"/>
    </xf>
    <xf numFmtId="169" fontId="39" fillId="10" borderId="33" xfId="17" applyNumberFormat="1" applyFont="1" applyFill="1" applyBorder="1" applyAlignment="1">
      <alignment horizontal="center" vertical="center"/>
    </xf>
    <xf numFmtId="44" fontId="39" fillId="0" borderId="33" xfId="15" applyFont="1" applyFill="1" applyBorder="1" applyAlignment="1">
      <alignment horizontal="center" vertical="center"/>
    </xf>
    <xf numFmtId="0" fontId="36" fillId="0" borderId="26" xfId="0" applyFont="1" applyBorder="1" applyAlignment="1">
      <alignment horizontal="center" vertical="center" wrapText="1"/>
    </xf>
    <xf numFmtId="44" fontId="37" fillId="0" borderId="24" xfId="15" applyFont="1" applyBorder="1" applyAlignment="1">
      <alignment horizontal="center" vertical="center"/>
    </xf>
    <xf numFmtId="171" fontId="33" fillId="0" borderId="24" xfId="0" applyNumberFormat="1" applyFont="1" applyBorder="1" applyAlignment="1">
      <alignment horizontal="center" vertical="center"/>
    </xf>
    <xf numFmtId="171" fontId="30" fillId="0" borderId="24" xfId="0" applyNumberFormat="1" applyFont="1" applyBorder="1" applyAlignment="1">
      <alignment horizontal="center" vertical="center"/>
    </xf>
    <xf numFmtId="0" fontId="33" fillId="16" borderId="24" xfId="0" applyFont="1" applyFill="1" applyBorder="1" applyAlignment="1">
      <alignment horizontal="center" vertical="center" wrapText="1"/>
    </xf>
    <xf numFmtId="0" fontId="33" fillId="0" borderId="25" xfId="0" applyFont="1" applyBorder="1" applyAlignment="1">
      <alignment vertical="center" wrapText="1"/>
    </xf>
    <xf numFmtId="9" fontId="33" fillId="0" borderId="23" xfId="17" applyFont="1" applyBorder="1" applyAlignment="1">
      <alignment horizontal="center" vertical="center" wrapText="1"/>
    </xf>
    <xf numFmtId="2" fontId="33" fillId="0" borderId="25" xfId="17" applyNumberFormat="1" applyFont="1" applyFill="1" applyBorder="1" applyAlignment="1">
      <alignment horizontal="center" vertical="center" wrapText="1"/>
    </xf>
    <xf numFmtId="9" fontId="33" fillId="0" borderId="27" xfId="17" applyFont="1" applyFill="1" applyBorder="1" applyAlignment="1">
      <alignment horizontal="center" vertical="center"/>
    </xf>
    <xf numFmtId="0" fontId="36" fillId="0" borderId="40" xfId="0" applyFont="1" applyBorder="1" applyAlignment="1">
      <alignment horizontal="center" vertical="center" wrapText="1"/>
    </xf>
    <xf numFmtId="44" fontId="37" fillId="0" borderId="1" xfId="15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9" fontId="33" fillId="0" borderId="39" xfId="17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44" fontId="37" fillId="22" borderId="1" xfId="15" applyFont="1" applyFill="1" applyBorder="1" applyAlignment="1">
      <alignment horizontal="center" vertical="center"/>
    </xf>
    <xf numFmtId="9" fontId="33" fillId="0" borderId="6" xfId="17" applyFont="1" applyBorder="1" applyAlignment="1">
      <alignment horizontal="center" vertical="center" wrapText="1"/>
    </xf>
    <xf numFmtId="9" fontId="33" fillId="0" borderId="13" xfId="17" applyFont="1" applyFill="1" applyBorder="1" applyAlignment="1">
      <alignment horizontal="center" vertical="center"/>
    </xf>
    <xf numFmtId="169" fontId="39" fillId="10" borderId="13" xfId="17" applyNumberFormat="1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vertical="center" wrapText="1"/>
    </xf>
    <xf numFmtId="9" fontId="33" fillId="17" borderId="13" xfId="17" applyFont="1" applyFill="1" applyBorder="1" applyAlignment="1">
      <alignment horizontal="center" vertical="center"/>
    </xf>
    <xf numFmtId="0" fontId="36" fillId="0" borderId="28" xfId="0" applyFont="1" applyBorder="1" applyAlignment="1">
      <alignment vertical="center" wrapText="1"/>
    </xf>
    <xf numFmtId="0" fontId="36" fillId="0" borderId="0" xfId="0" applyFont="1" applyAlignment="1">
      <alignment vertical="center" wrapText="1"/>
    </xf>
    <xf numFmtId="0" fontId="33" fillId="0" borderId="39" xfId="0" applyFont="1" applyBorder="1" applyAlignment="1">
      <alignment horizontal="center" vertical="center" wrapText="1"/>
    </xf>
    <xf numFmtId="0" fontId="36" fillId="0" borderId="56" xfId="0" applyFont="1" applyBorder="1" applyAlignment="1">
      <alignment vertical="center" wrapText="1"/>
    </xf>
    <xf numFmtId="0" fontId="36" fillId="0" borderId="53" xfId="0" applyFont="1" applyBorder="1" applyAlignment="1">
      <alignment horizontal="center" vertical="center" wrapText="1"/>
    </xf>
    <xf numFmtId="44" fontId="37" fillId="0" borderId="32" xfId="15" applyFont="1" applyBorder="1" applyAlignment="1">
      <alignment horizontal="center" vertical="center"/>
    </xf>
    <xf numFmtId="44" fontId="33" fillId="0" borderId="32" xfId="15" applyFont="1" applyBorder="1" applyAlignment="1">
      <alignment horizontal="center" vertical="center"/>
    </xf>
    <xf numFmtId="0" fontId="33" fillId="16" borderId="32" xfId="0" applyFont="1" applyFill="1" applyBorder="1" applyAlignment="1">
      <alignment horizontal="center" vertical="center" wrapText="1"/>
    </xf>
    <xf numFmtId="0" fontId="33" fillId="0" borderId="30" xfId="0" applyFont="1" applyBorder="1" applyAlignment="1">
      <alignment vertical="center" wrapText="1"/>
    </xf>
    <xf numFmtId="9" fontId="33" fillId="0" borderId="29" xfId="17" applyFont="1" applyBorder="1" applyAlignment="1">
      <alignment horizontal="center" vertical="center" wrapText="1"/>
    </xf>
    <xf numFmtId="2" fontId="33" fillId="0" borderId="30" xfId="17" applyNumberFormat="1" applyFont="1" applyFill="1" applyBorder="1" applyAlignment="1">
      <alignment horizontal="center" vertical="center" wrapText="1"/>
    </xf>
    <xf numFmtId="9" fontId="33" fillId="0" borderId="33" xfId="17" applyFont="1" applyFill="1" applyBorder="1" applyAlignment="1">
      <alignment horizontal="left" vertical="center"/>
    </xf>
    <xf numFmtId="9" fontId="33" fillId="15" borderId="33" xfId="17" applyFont="1" applyFill="1" applyBorder="1" applyAlignment="1">
      <alignment horizontal="center" vertical="center"/>
    </xf>
    <xf numFmtId="169" fontId="37" fillId="0" borderId="33" xfId="17" applyNumberFormat="1" applyFont="1" applyFill="1" applyBorder="1" applyAlignment="1">
      <alignment horizontal="center" vertical="center"/>
    </xf>
    <xf numFmtId="44" fontId="37" fillId="0" borderId="33" xfId="15" applyFont="1" applyFill="1" applyBorder="1" applyAlignment="1">
      <alignment vertical="center"/>
    </xf>
    <xf numFmtId="0" fontId="36" fillId="0" borderId="25" xfId="0" applyFont="1" applyBorder="1" applyAlignment="1">
      <alignment horizontal="center" vertical="center" wrapText="1"/>
    </xf>
    <xf numFmtId="44" fontId="30" fillId="0" borderId="24" xfId="15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 wrapText="1"/>
    </xf>
    <xf numFmtId="9" fontId="33" fillId="0" borderId="27" xfId="17" applyFont="1" applyFill="1" applyBorder="1" applyAlignment="1">
      <alignment horizontal="left" vertical="center"/>
    </xf>
    <xf numFmtId="9" fontId="33" fillId="15" borderId="27" xfId="17" applyFont="1" applyFill="1" applyBorder="1" applyAlignment="1">
      <alignment horizontal="center" vertical="center"/>
    </xf>
    <xf numFmtId="169" fontId="37" fillId="10" borderId="27" xfId="17" applyNumberFormat="1" applyFont="1" applyFill="1" applyBorder="1" applyAlignment="1">
      <alignment horizontal="center" vertical="center"/>
    </xf>
    <xf numFmtId="0" fontId="30" fillId="0" borderId="31" xfId="0" applyFont="1" applyBorder="1" applyAlignment="1">
      <alignment horizontal="left" vertical="center" wrapText="1" indent="1"/>
    </xf>
    <xf numFmtId="44" fontId="32" fillId="0" borderId="32" xfId="15" applyFont="1" applyFill="1" applyBorder="1" applyAlignment="1">
      <alignment horizontal="center" vertical="center"/>
    </xf>
    <xf numFmtId="9" fontId="33" fillId="0" borderId="53" xfId="17" applyFont="1" applyBorder="1" applyAlignment="1">
      <alignment horizontal="center" vertical="center" wrapText="1"/>
    </xf>
    <xf numFmtId="9" fontId="33" fillId="0" borderId="33" xfId="17" applyFont="1" applyBorder="1" applyAlignment="1">
      <alignment horizontal="center" vertical="center" wrapText="1"/>
    </xf>
    <xf numFmtId="9" fontId="33" fillId="0" borderId="33" xfId="17" applyFont="1" applyFill="1" applyBorder="1" applyAlignment="1">
      <alignment horizontal="left" vertical="center" wrapText="1"/>
    </xf>
    <xf numFmtId="9" fontId="33" fillId="17" borderId="33" xfId="17" applyFont="1" applyFill="1" applyBorder="1" applyAlignment="1">
      <alignment horizontal="center" vertical="center"/>
    </xf>
    <xf numFmtId="0" fontId="30" fillId="0" borderId="18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3" fillId="0" borderId="27" xfId="0" applyFont="1" applyBorder="1" applyAlignment="1">
      <alignment horizontal="left" vertical="center" wrapText="1" indent="1"/>
    </xf>
    <xf numFmtId="44" fontId="33" fillId="0" borderId="36" xfId="15" applyFont="1" applyFill="1" applyBorder="1" applyAlignment="1">
      <alignment horizontal="center" vertical="center"/>
    </xf>
    <xf numFmtId="44" fontId="30" fillId="0" borderId="24" xfId="15" applyFont="1" applyFill="1" applyBorder="1" applyAlignment="1">
      <alignment horizontal="center" vertical="center"/>
    </xf>
    <xf numFmtId="44" fontId="47" fillId="0" borderId="24" xfId="15" applyFont="1" applyFill="1" applyBorder="1" applyAlignment="1">
      <alignment horizontal="center" vertical="center"/>
    </xf>
    <xf numFmtId="44" fontId="37" fillId="0" borderId="79" xfId="15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171" fontId="36" fillId="0" borderId="42" xfId="0" applyNumberFormat="1" applyFont="1" applyBorder="1" applyAlignment="1">
      <alignment vertical="center"/>
    </xf>
    <xf numFmtId="0" fontId="0" fillId="0" borderId="13" xfId="0" applyBorder="1" applyAlignment="1">
      <alignment vertical="center"/>
    </xf>
    <xf numFmtId="0" fontId="49" fillId="0" borderId="42" xfId="0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1" fillId="0" borderId="16" xfId="0" applyFont="1" applyBorder="1" applyAlignment="1">
      <alignment vertical="center"/>
    </xf>
    <xf numFmtId="0" fontId="33" fillId="5" borderId="53" xfId="0" applyFont="1" applyFill="1" applyBorder="1" applyAlignment="1">
      <alignment horizontal="left" vertical="center" wrapText="1" indent="1"/>
    </xf>
    <xf numFmtId="9" fontId="34" fillId="5" borderId="33" xfId="17" applyFont="1" applyFill="1" applyBorder="1" applyAlignment="1">
      <alignment horizontal="center" vertical="center"/>
    </xf>
    <xf numFmtId="44" fontId="30" fillId="5" borderId="33" xfId="15" applyFont="1" applyFill="1" applyBorder="1" applyAlignment="1">
      <alignment horizontal="center" vertical="center"/>
    </xf>
    <xf numFmtId="171" fontId="30" fillId="5" borderId="33" xfId="0" applyNumberFormat="1" applyFont="1" applyFill="1" applyBorder="1" applyAlignment="1">
      <alignment horizontal="center" vertical="center"/>
    </xf>
    <xf numFmtId="44" fontId="32" fillId="5" borderId="32" xfId="15" applyFont="1" applyFill="1" applyBorder="1" applyAlignment="1">
      <alignment horizontal="center" vertical="center"/>
    </xf>
    <xf numFmtId="44" fontId="34" fillId="0" borderId="34" xfId="15" applyFont="1" applyFill="1" applyBorder="1" applyAlignment="1">
      <alignment horizontal="center" vertical="center"/>
    </xf>
    <xf numFmtId="9" fontId="30" fillId="15" borderId="33" xfId="17" applyFont="1" applyFill="1" applyBorder="1" applyAlignment="1">
      <alignment horizontal="center" vertical="center"/>
    </xf>
    <xf numFmtId="14" fontId="34" fillId="15" borderId="33" xfId="17" applyNumberFormat="1" applyFont="1" applyFill="1" applyBorder="1" applyAlignment="1">
      <alignment horizontal="center" vertical="center"/>
    </xf>
    <xf numFmtId="4" fontId="33" fillId="15" borderId="33" xfId="0" applyNumberFormat="1" applyFont="1" applyFill="1" applyBorder="1"/>
    <xf numFmtId="4" fontId="30" fillId="15" borderId="33" xfId="0" applyNumberFormat="1" applyFont="1" applyFill="1" applyBorder="1"/>
    <xf numFmtId="171" fontId="36" fillId="15" borderId="56" xfId="17" applyNumberFormat="1" applyFont="1" applyFill="1" applyBorder="1" applyAlignment="1">
      <alignment horizontal="center" vertical="center"/>
    </xf>
    <xf numFmtId="171" fontId="30" fillId="0" borderId="9" xfId="17" applyNumberFormat="1" applyFont="1" applyFill="1" applyBorder="1" applyAlignment="1">
      <alignment horizontal="center" vertical="center"/>
    </xf>
    <xf numFmtId="0" fontId="20" fillId="0" borderId="33" xfId="0" applyFont="1" applyBorder="1" applyAlignment="1">
      <alignment vertical="center"/>
    </xf>
    <xf numFmtId="0" fontId="31" fillId="0" borderId="56" xfId="0" applyFont="1" applyBorder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30" fillId="13" borderId="14" xfId="0" applyFont="1" applyFill="1" applyBorder="1" applyAlignment="1">
      <alignment horizontal="center" vertical="center" wrapText="1"/>
    </xf>
    <xf numFmtId="44" fontId="33" fillId="13" borderId="80" xfId="15" applyFont="1" applyFill="1" applyBorder="1" applyAlignment="1">
      <alignment horizontal="center" vertical="center"/>
    </xf>
    <xf numFmtId="44" fontId="33" fillId="13" borderId="80" xfId="15" applyFont="1" applyFill="1" applyBorder="1" applyAlignment="1">
      <alignment vertical="center"/>
    </xf>
    <xf numFmtId="0" fontId="36" fillId="13" borderId="80" xfId="0" applyFont="1" applyFill="1" applyBorder="1" applyAlignment="1">
      <alignment vertical="center"/>
    </xf>
    <xf numFmtId="44" fontId="34" fillId="13" borderId="81" xfId="15" applyFont="1" applyFill="1" applyBorder="1" applyAlignment="1">
      <alignment horizontal="center" vertical="center"/>
    </xf>
    <xf numFmtId="171" fontId="30" fillId="13" borderId="80" xfId="0" applyNumberFormat="1" applyFont="1" applyFill="1" applyBorder="1" applyAlignment="1">
      <alignment horizontal="center" vertical="center"/>
    </xf>
    <xf numFmtId="171" fontId="30" fillId="5" borderId="80" xfId="0" applyNumberFormat="1" applyFont="1" applyFill="1" applyBorder="1" applyAlignment="1">
      <alignment horizontal="center" vertical="center"/>
    </xf>
    <xf numFmtId="44" fontId="33" fillId="13" borderId="82" xfId="15" applyFont="1" applyFill="1" applyBorder="1" applyAlignment="1">
      <alignment vertical="center"/>
    </xf>
    <xf numFmtId="44" fontId="33" fillId="13" borderId="83" xfId="15" applyFont="1" applyFill="1" applyBorder="1" applyAlignment="1">
      <alignment vertical="center"/>
    </xf>
    <xf numFmtId="0" fontId="33" fillId="0" borderId="2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44" fontId="37" fillId="19" borderId="80" xfId="15" applyFont="1" applyFill="1" applyBorder="1" applyAlignment="1">
      <alignment vertical="center"/>
    </xf>
    <xf numFmtId="44" fontId="34" fillId="19" borderId="80" xfId="15" applyFont="1" applyFill="1" applyBorder="1" applyAlignment="1">
      <alignment vertical="center"/>
    </xf>
    <xf numFmtId="171" fontId="31" fillId="19" borderId="15" xfId="17" applyNumberFormat="1" applyFont="1" applyFill="1" applyBorder="1" applyAlignment="1">
      <alignment horizontal="center" vertical="center"/>
    </xf>
    <xf numFmtId="0" fontId="36" fillId="0" borderId="12" xfId="0" applyFont="1" applyBorder="1" applyAlignment="1">
      <alignment vertical="center"/>
    </xf>
    <xf numFmtId="0" fontId="36" fillId="0" borderId="22" xfId="0" applyFont="1" applyBorder="1" applyAlignment="1">
      <alignment vertical="center" wrapText="1"/>
    </xf>
    <xf numFmtId="0" fontId="36" fillId="0" borderId="0" xfId="0" applyFont="1" applyAlignment="1">
      <alignment vertical="center"/>
    </xf>
    <xf numFmtId="0" fontId="33" fillId="0" borderId="0" xfId="0" applyFont="1" applyAlignment="1">
      <alignment horizontal="left" vertical="center" indent="1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171" fontId="20" fillId="0" borderId="0" xfId="17" applyNumberFormat="1" applyFont="1" applyBorder="1" applyAlignment="1">
      <alignment horizontal="center" vertical="center"/>
    </xf>
    <xf numFmtId="171" fontId="36" fillId="0" borderId="0" xfId="17" applyNumberFormat="1" applyFont="1" applyAlignment="1">
      <alignment vertical="center"/>
    </xf>
    <xf numFmtId="171" fontId="30" fillId="0" borderId="0" xfId="17" applyNumberFormat="1" applyFont="1" applyFill="1" applyBorder="1" applyAlignment="1">
      <alignment vertical="center"/>
    </xf>
    <xf numFmtId="0" fontId="28" fillId="19" borderId="6" xfId="0" applyFont="1" applyFill="1" applyBorder="1" applyAlignment="1">
      <alignment horizontal="center" vertical="center"/>
    </xf>
    <xf numFmtId="0" fontId="26" fillId="19" borderId="13" xfId="0" applyFont="1" applyFill="1" applyBorder="1" applyAlignment="1">
      <alignment vertical="center"/>
    </xf>
    <xf numFmtId="171" fontId="28" fillId="19" borderId="5" xfId="17" applyNumberFormat="1" applyFont="1" applyFill="1" applyBorder="1" applyAlignment="1">
      <alignment horizontal="center" vertical="center"/>
    </xf>
    <xf numFmtId="171" fontId="36" fillId="0" borderId="0" xfId="0" applyNumberFormat="1" applyFont="1" applyAlignment="1">
      <alignment vertical="center"/>
    </xf>
    <xf numFmtId="171" fontId="28" fillId="0" borderId="0" xfId="17" applyNumberFormat="1" applyFont="1" applyFill="1" applyBorder="1" applyAlignment="1">
      <alignment horizontal="center" vertical="center"/>
    </xf>
    <xf numFmtId="44" fontId="33" fillId="0" borderId="0" xfId="15" applyFont="1" applyAlignment="1">
      <alignment vertical="center"/>
    </xf>
    <xf numFmtId="0" fontId="50" fillId="0" borderId="6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33" fillId="0" borderId="13" xfId="0" applyFont="1" applyBorder="1" applyAlignment="1">
      <alignment vertical="center"/>
    </xf>
    <xf numFmtId="44" fontId="26" fillId="0" borderId="13" xfId="0" applyNumberFormat="1" applyFont="1" applyBorder="1"/>
    <xf numFmtId="171" fontId="26" fillId="0" borderId="5" xfId="17" applyNumberFormat="1" applyFont="1" applyBorder="1" applyAlignment="1">
      <alignment horizontal="center" vertical="center"/>
    </xf>
    <xf numFmtId="171" fontId="26" fillId="0" borderId="0" xfId="17" applyNumberFormat="1" applyFont="1" applyFill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44" fontId="33" fillId="0" borderId="0" xfId="0" applyNumberFormat="1" applyFont="1" applyAlignment="1">
      <alignment vertical="center"/>
    </xf>
    <xf numFmtId="171" fontId="33" fillId="0" borderId="0" xfId="17" applyNumberFormat="1" applyFont="1" applyAlignment="1">
      <alignment vertical="center"/>
    </xf>
    <xf numFmtId="0" fontId="28" fillId="10" borderId="12" xfId="0" applyFont="1" applyFill="1" applyBorder="1" applyAlignment="1">
      <alignment horizontal="right" vertical="center"/>
    </xf>
    <xf numFmtId="0" fontId="26" fillId="10" borderId="20" xfId="0" applyFont="1" applyFill="1" applyBorder="1" applyAlignment="1">
      <alignment vertical="center"/>
    </xf>
    <xf numFmtId="0" fontId="28" fillId="10" borderId="20" xfId="0" applyFont="1" applyFill="1" applyBorder="1" applyAlignment="1">
      <alignment horizontal="center" vertical="center"/>
    </xf>
    <xf numFmtId="44" fontId="28" fillId="10" borderId="20" xfId="0" applyNumberFormat="1" applyFont="1" applyFill="1" applyBorder="1" applyAlignment="1">
      <alignment vertical="center"/>
    </xf>
    <xf numFmtId="171" fontId="28" fillId="10" borderId="21" xfId="17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wrapText="1" inden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9" fontId="27" fillId="0" borderId="0" xfId="17" applyFont="1" applyBorder="1" applyAlignment="1">
      <alignment horizontal="center" vertical="center" wrapText="1"/>
    </xf>
    <xf numFmtId="9" fontId="27" fillId="0" borderId="0" xfId="17" applyFont="1" applyBorder="1" applyAlignment="1">
      <alignment horizontal="left" vertical="center"/>
    </xf>
    <xf numFmtId="9" fontId="20" fillId="0" borderId="0" xfId="17" applyFont="1" applyBorder="1" applyAlignment="1">
      <alignment horizontal="center" vertical="center"/>
    </xf>
    <xf numFmtId="14" fontId="22" fillId="0" borderId="0" xfId="17" applyNumberFormat="1" applyFont="1" applyBorder="1" applyAlignment="1">
      <alignment horizontal="center" vertical="center"/>
    </xf>
    <xf numFmtId="44" fontId="22" fillId="0" borderId="42" xfId="15" applyFont="1" applyBorder="1" applyAlignment="1">
      <alignment horizontal="center" vertical="center"/>
    </xf>
    <xf numFmtId="44" fontId="22" fillId="0" borderId="0" xfId="15" applyFont="1" applyBorder="1" applyAlignment="1">
      <alignment horizontal="center" vertical="center"/>
    </xf>
    <xf numFmtId="171" fontId="36" fillId="0" borderId="0" xfId="17" applyNumberFormat="1" applyFont="1" applyAlignment="1">
      <alignment horizontal="center" vertical="center"/>
    </xf>
    <xf numFmtId="171" fontId="20" fillId="0" borderId="0" xfId="17" applyNumberFormat="1" applyFont="1" applyFill="1" applyBorder="1" applyAlignment="1">
      <alignment horizontal="center" vertical="center"/>
    </xf>
    <xf numFmtId="0" fontId="28" fillId="16" borderId="5" xfId="0" applyFont="1" applyFill="1" applyBorder="1" applyAlignment="1">
      <alignment horizontal="left" vertical="center" wrapText="1" indent="1"/>
    </xf>
    <xf numFmtId="0" fontId="20" fillId="16" borderId="1" xfId="0" applyFont="1" applyFill="1" applyBorder="1" applyAlignment="1">
      <alignment horizontal="center" vertical="center" wrapText="1"/>
    </xf>
    <xf numFmtId="0" fontId="30" fillId="16" borderId="1" xfId="0" applyFont="1" applyFill="1" applyBorder="1" applyAlignment="1">
      <alignment horizontal="center" vertical="center"/>
    </xf>
    <xf numFmtId="44" fontId="26" fillId="16" borderId="1" xfId="0" applyNumberFormat="1" applyFont="1" applyFill="1" applyBorder="1" applyAlignment="1">
      <alignment horizontal="center" vertical="center" wrapText="1"/>
    </xf>
    <xf numFmtId="44" fontId="28" fillId="16" borderId="1" xfId="15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171" fontId="30" fillId="0" borderId="0" xfId="17" applyNumberFormat="1" applyFont="1" applyAlignment="1">
      <alignment horizontal="center" vertical="center"/>
    </xf>
    <xf numFmtId="9" fontId="3" fillId="0" borderId="0" xfId="17" applyFont="1" applyAlignment="1">
      <alignment vertical="center"/>
    </xf>
    <xf numFmtId="44" fontId="30" fillId="0" borderId="0" xfId="0" applyNumberFormat="1" applyFont="1" applyAlignment="1">
      <alignment horizontal="center" vertical="center"/>
    </xf>
    <xf numFmtId="44" fontId="51" fillId="16" borderId="1" xfId="15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 indent="1"/>
    </xf>
    <xf numFmtId="0" fontId="28" fillId="0" borderId="0" xfId="0" applyFont="1" applyAlignment="1">
      <alignment horizontal="center" vertical="center" wrapText="1"/>
    </xf>
    <xf numFmtId="44" fontId="33" fillId="0" borderId="0" xfId="15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4" fontId="28" fillId="0" borderId="0" xfId="15" applyFont="1" applyFill="1" applyBorder="1" applyAlignment="1">
      <alignment horizontal="center" vertical="center"/>
    </xf>
    <xf numFmtId="10" fontId="28" fillId="0" borderId="0" xfId="0" applyNumberFormat="1" applyFont="1" applyAlignment="1">
      <alignment horizontal="center" vertical="center"/>
    </xf>
    <xf numFmtId="9" fontId="20" fillId="0" borderId="0" xfId="17" applyFont="1" applyAlignment="1">
      <alignment horizontal="center" vertical="center"/>
    </xf>
    <xf numFmtId="8" fontId="52" fillId="0" borderId="85" xfId="0" applyNumberFormat="1" applyFont="1" applyBorder="1" applyAlignment="1">
      <alignment horizontal="center" wrapText="1"/>
    </xf>
    <xf numFmtId="8" fontId="52" fillId="0" borderId="86" xfId="0" applyNumberFormat="1" applyFont="1" applyBorder="1" applyAlignment="1">
      <alignment horizontal="center" wrapText="1"/>
    </xf>
    <xf numFmtId="9" fontId="27" fillId="0" borderId="0" xfId="17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44" fontId="0" fillId="0" borderId="0" xfId="15" applyFont="1" applyAlignment="1">
      <alignment vertical="center"/>
    </xf>
    <xf numFmtId="8" fontId="52" fillId="23" borderId="85" xfId="0" applyNumberFormat="1" applyFont="1" applyFill="1" applyBorder="1" applyAlignment="1">
      <alignment horizontal="center" wrapText="1"/>
    </xf>
    <xf numFmtId="8" fontId="52" fillId="23" borderId="86" xfId="0" applyNumberFormat="1" applyFont="1" applyFill="1" applyBorder="1" applyAlignment="1">
      <alignment horizontal="center" wrapText="1"/>
    </xf>
    <xf numFmtId="9" fontId="3" fillId="0" borderId="0" xfId="17" applyFont="1" applyBorder="1" applyAlignment="1">
      <alignment horizontal="center" vertical="center" wrapText="1"/>
    </xf>
    <xf numFmtId="9" fontId="3" fillId="0" borderId="0" xfId="17" applyFont="1" applyBorder="1" applyAlignment="1">
      <alignment horizontal="left" vertical="center"/>
    </xf>
    <xf numFmtId="9" fontId="4" fillId="0" borderId="0" xfId="17" applyFont="1" applyBorder="1" applyAlignment="1">
      <alignment horizontal="center" vertical="center"/>
    </xf>
    <xf numFmtId="14" fontId="25" fillId="0" borderId="0" xfId="17" applyNumberFormat="1" applyFont="1" applyBorder="1" applyAlignment="1">
      <alignment horizontal="center" vertical="center"/>
    </xf>
    <xf numFmtId="44" fontId="25" fillId="0" borderId="42" xfId="15" applyFont="1" applyBorder="1" applyAlignment="1">
      <alignment vertical="center"/>
    </xf>
    <xf numFmtId="44" fontId="25" fillId="0" borderId="0" xfId="15" applyFont="1" applyBorder="1" applyAlignment="1">
      <alignment vertical="center"/>
    </xf>
    <xf numFmtId="171" fontId="20" fillId="0" borderId="0" xfId="17" applyNumberFormat="1" applyFont="1" applyFill="1" applyBorder="1" applyAlignment="1">
      <alignment vertical="center"/>
    </xf>
    <xf numFmtId="6" fontId="52" fillId="23" borderId="85" xfId="0" applyNumberFormat="1" applyFont="1" applyFill="1" applyBorder="1" applyAlignment="1">
      <alignment horizontal="center" wrapText="1"/>
    </xf>
    <xf numFmtId="6" fontId="52" fillId="23" borderId="86" xfId="0" applyNumberFormat="1" applyFont="1" applyFill="1" applyBorder="1" applyAlignment="1">
      <alignment horizontal="center" wrapText="1"/>
    </xf>
    <xf numFmtId="8" fontId="52" fillId="0" borderId="85" xfId="0" applyNumberFormat="1" applyFont="1" applyBorder="1" applyAlignment="1">
      <alignment horizontal="center" vertical="center" wrapText="1"/>
    </xf>
    <xf numFmtId="4" fontId="52" fillId="0" borderId="86" xfId="0" applyNumberFormat="1" applyFont="1" applyBorder="1" applyAlignment="1">
      <alignment horizontal="center" vertical="center" wrapText="1"/>
    </xf>
    <xf numFmtId="8" fontId="53" fillId="23" borderId="85" xfId="0" applyNumberFormat="1" applyFont="1" applyFill="1" applyBorder="1" applyAlignment="1">
      <alignment horizontal="center" vertical="center" wrapText="1"/>
    </xf>
    <xf numFmtId="8" fontId="53" fillId="23" borderId="86" xfId="0" applyNumberFormat="1" applyFont="1" applyFill="1" applyBorder="1" applyAlignment="1">
      <alignment horizontal="center" vertical="center" wrapText="1"/>
    </xf>
    <xf numFmtId="171" fontId="20" fillId="0" borderId="0" xfId="0" applyNumberFormat="1" applyFont="1" applyAlignment="1">
      <alignment vertical="center"/>
    </xf>
    <xf numFmtId="44" fontId="20" fillId="0" borderId="0" xfId="15" applyFont="1" applyAlignment="1">
      <alignment vertical="center"/>
    </xf>
    <xf numFmtId="44" fontId="28" fillId="4" borderId="0" xfId="15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10" fontId="57" fillId="0" borderId="1" xfId="17" applyNumberFormat="1" applyFont="1" applyFill="1" applyBorder="1" applyAlignment="1">
      <alignment horizontal="center" vertical="center" wrapText="1"/>
    </xf>
    <xf numFmtId="14" fontId="57" fillId="0" borderId="1" xfId="0" applyNumberFormat="1" applyFont="1" applyBorder="1" applyAlignment="1">
      <alignment horizontal="center" vertical="center" wrapText="1"/>
    </xf>
    <xf numFmtId="10" fontId="57" fillId="0" borderId="1" xfId="17" applyNumberFormat="1" applyFont="1" applyBorder="1" applyAlignment="1">
      <alignment horizontal="center" vertical="center" wrapText="1"/>
    </xf>
    <xf numFmtId="0" fontId="57" fillId="16" borderId="1" xfId="0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49" fontId="57" fillId="0" borderId="1" xfId="17" applyNumberFormat="1" applyFont="1" applyBorder="1" applyAlignment="1">
      <alignment horizontal="center" vertical="center" wrapText="1"/>
    </xf>
    <xf numFmtId="10" fontId="57" fillId="16" borderId="1" xfId="17" applyNumberFormat="1" applyFont="1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14" fontId="59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2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2" fontId="60" fillId="25" borderId="4" xfId="11" applyNumberFormat="1" applyFont="1" applyFill="1" applyBorder="1" applyAlignment="1" applyProtection="1">
      <alignment horizontal="center" vertical="center" wrapText="1"/>
      <protection locked="0"/>
    </xf>
    <xf numFmtId="0" fontId="60" fillId="26" borderId="4" xfId="0" applyFont="1" applyFill="1" applyBorder="1" applyAlignment="1">
      <alignment horizontal="center" vertical="center" wrapText="1"/>
    </xf>
    <xf numFmtId="14" fontId="60" fillId="25" borderId="4" xfId="11" applyNumberFormat="1" applyFont="1" applyFill="1" applyBorder="1" applyAlignment="1" applyProtection="1">
      <alignment horizontal="center" vertical="center" wrapText="1"/>
      <protection locked="0"/>
    </xf>
    <xf numFmtId="170" fontId="60" fillId="25" borderId="4" xfId="15" applyNumberFormat="1" applyFont="1" applyFill="1" applyBorder="1" applyAlignment="1">
      <alignment horizontal="center" vertical="center" wrapText="1"/>
    </xf>
    <xf numFmtId="0" fontId="61" fillId="0" borderId="0" xfId="0" applyFont="1"/>
    <xf numFmtId="0" fontId="10" fillId="8" borderId="2" xfId="0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6" fillId="24" borderId="0" xfId="0" applyFont="1" applyFill="1" applyAlignment="1">
      <alignment horizontal="center" vertical="center" wrapText="1"/>
    </xf>
    <xf numFmtId="44" fontId="30" fillId="5" borderId="33" xfId="15" applyFont="1" applyFill="1" applyBorder="1" applyAlignment="1">
      <alignment horizontal="center" vertical="center"/>
    </xf>
    <xf numFmtId="44" fontId="30" fillId="5" borderId="31" xfId="15" applyFont="1" applyFill="1" applyBorder="1" applyAlignment="1">
      <alignment horizontal="center" vertical="center"/>
    </xf>
    <xf numFmtId="9" fontId="33" fillId="15" borderId="30" xfId="17" applyFont="1" applyFill="1" applyBorder="1" applyAlignment="1">
      <alignment horizontal="center" vertical="center"/>
    </xf>
    <xf numFmtId="9" fontId="33" fillId="15" borderId="33" xfId="17" applyFont="1" applyFill="1" applyBorder="1" applyAlignment="1">
      <alignment horizontal="center" vertical="center"/>
    </xf>
    <xf numFmtId="0" fontId="30" fillId="19" borderId="84" xfId="0" applyFont="1" applyFill="1" applyBorder="1" applyAlignment="1">
      <alignment horizontal="center" vertical="center" wrapText="1"/>
    </xf>
    <xf numFmtId="0" fontId="30" fillId="19" borderId="80" xfId="0" applyFont="1" applyFill="1" applyBorder="1" applyAlignment="1">
      <alignment horizontal="center" vertical="center" wrapText="1"/>
    </xf>
    <xf numFmtId="0" fontId="28" fillId="19" borderId="13" xfId="0" applyFont="1" applyFill="1" applyBorder="1" applyAlignment="1">
      <alignment horizontal="center" vertical="center"/>
    </xf>
    <xf numFmtId="0" fontId="28" fillId="19" borderId="5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171" fontId="36" fillId="16" borderId="28" xfId="17" applyNumberFormat="1" applyFont="1" applyFill="1" applyBorder="1" applyAlignment="1">
      <alignment horizontal="center" vertical="center"/>
    </xf>
    <xf numFmtId="171" fontId="36" fillId="16" borderId="43" xfId="17" applyNumberFormat="1" applyFont="1" applyFill="1" applyBorder="1" applyAlignment="1">
      <alignment horizontal="center" vertical="center"/>
    </xf>
    <xf numFmtId="171" fontId="36" fillId="16" borderId="56" xfId="17" applyNumberFormat="1" applyFont="1" applyFill="1" applyBorder="1" applyAlignment="1">
      <alignment horizontal="center" vertical="center"/>
    </xf>
    <xf numFmtId="0" fontId="30" fillId="0" borderId="23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44" fontId="30" fillId="0" borderId="77" xfId="15" applyFont="1" applyBorder="1" applyAlignment="1">
      <alignment horizontal="center" vertical="center"/>
    </xf>
    <xf numFmtId="44" fontId="30" fillId="0" borderId="78" xfId="15" applyFont="1" applyBorder="1" applyAlignment="1">
      <alignment horizontal="center" vertical="center"/>
    </xf>
    <xf numFmtId="44" fontId="37" fillId="0" borderId="37" xfId="15" applyFont="1" applyFill="1" applyBorder="1" applyAlignment="1">
      <alignment horizontal="center" vertical="center"/>
    </xf>
    <xf numFmtId="44" fontId="37" fillId="0" borderId="54" xfId="15" applyFont="1" applyFill="1" applyBorder="1" applyAlignment="1">
      <alignment horizontal="center" vertical="center"/>
    </xf>
    <xf numFmtId="171" fontId="36" fillId="0" borderId="38" xfId="17" applyNumberFormat="1" applyFont="1" applyBorder="1" applyAlignment="1">
      <alignment horizontal="center" vertical="center"/>
    </xf>
    <xf numFmtId="171" fontId="36" fillId="0" borderId="55" xfId="17" applyNumberFormat="1" applyFont="1" applyBorder="1" applyAlignment="1">
      <alignment horizontal="center" vertical="center"/>
    </xf>
    <xf numFmtId="44" fontId="33" fillId="0" borderId="27" xfId="15" applyFont="1" applyFill="1" applyBorder="1" applyAlignment="1">
      <alignment horizontal="center" vertical="center"/>
    </xf>
    <xf numFmtId="44" fontId="33" fillId="0" borderId="24" xfId="15" applyFont="1" applyFill="1" applyBorder="1" applyAlignment="1">
      <alignment horizontal="center" vertical="center"/>
    </xf>
    <xf numFmtId="0" fontId="30" fillId="0" borderId="74" xfId="0" applyFont="1" applyBorder="1" applyAlignment="1">
      <alignment horizontal="center" vertical="center" wrapText="1"/>
    </xf>
    <xf numFmtId="0" fontId="30" fillId="0" borderId="75" xfId="0" applyFont="1" applyBorder="1" applyAlignment="1">
      <alignment horizontal="center" vertical="center" wrapText="1"/>
    </xf>
    <xf numFmtId="0" fontId="30" fillId="0" borderId="76" xfId="0" applyFont="1" applyBorder="1" applyAlignment="1">
      <alignment horizontal="center" vertical="center" wrapText="1"/>
    </xf>
    <xf numFmtId="44" fontId="30" fillId="0" borderId="24" xfId="15" applyFont="1" applyFill="1" applyBorder="1" applyAlignment="1">
      <alignment horizontal="center" vertical="center"/>
    </xf>
    <xf numFmtId="44" fontId="30" fillId="0" borderId="1" xfId="15" applyFont="1" applyFill="1" applyBorder="1" applyAlignment="1">
      <alignment horizontal="center" vertical="center"/>
    </xf>
    <xf numFmtId="44" fontId="30" fillId="0" borderId="32" xfId="15" applyFont="1" applyFill="1" applyBorder="1" applyAlignment="1">
      <alignment horizontal="center" vertical="center"/>
    </xf>
    <xf numFmtId="171" fontId="30" fillId="0" borderId="24" xfId="0" applyNumberFormat="1" applyFont="1" applyBorder="1" applyAlignment="1">
      <alignment horizontal="center" vertical="center"/>
    </xf>
    <xf numFmtId="171" fontId="30" fillId="0" borderId="1" xfId="0" applyNumberFormat="1" applyFont="1" applyBorder="1" applyAlignment="1">
      <alignment horizontal="center" vertical="center"/>
    </xf>
    <xf numFmtId="171" fontId="30" fillId="0" borderId="32" xfId="0" applyNumberFormat="1" applyFont="1" applyBorder="1" applyAlignment="1">
      <alignment horizontal="center" vertical="center"/>
    </xf>
    <xf numFmtId="44" fontId="30" fillId="16" borderId="24" xfId="15" applyFont="1" applyFill="1" applyBorder="1" applyAlignment="1">
      <alignment horizontal="center" vertical="center"/>
    </xf>
    <xf numFmtId="44" fontId="30" fillId="16" borderId="1" xfId="15" applyFont="1" applyFill="1" applyBorder="1" applyAlignment="1">
      <alignment horizontal="center" vertical="center"/>
    </xf>
    <xf numFmtId="44" fontId="30" fillId="16" borderId="32" xfId="15" applyFont="1" applyFill="1" applyBorder="1" applyAlignment="1">
      <alignment horizontal="center" vertical="center"/>
    </xf>
    <xf numFmtId="44" fontId="37" fillId="0" borderId="41" xfId="15" applyFont="1" applyFill="1" applyBorder="1" applyAlignment="1">
      <alignment horizontal="center" vertical="center"/>
    </xf>
    <xf numFmtId="0" fontId="36" fillId="0" borderId="49" xfId="0" applyFont="1" applyBorder="1" applyAlignment="1">
      <alignment horizontal="left" vertical="center" wrapText="1"/>
    </xf>
    <xf numFmtId="0" fontId="36" fillId="0" borderId="51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left" vertical="center" wrapText="1" indent="1"/>
    </xf>
    <xf numFmtId="0" fontId="33" fillId="0" borderId="9" xfId="0" applyFont="1" applyBorder="1" applyAlignment="1">
      <alignment horizontal="left" vertical="center" wrapText="1" indent="1"/>
    </xf>
    <xf numFmtId="0" fontId="33" fillId="0" borderId="21" xfId="0" applyFont="1" applyBorder="1" applyAlignment="1">
      <alignment horizontal="left" vertical="center" wrapText="1" indent="1"/>
    </xf>
    <xf numFmtId="0" fontId="33" fillId="0" borderId="46" xfId="0" applyFont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 wrapText="1"/>
    </xf>
    <xf numFmtId="44" fontId="37" fillId="0" borderId="7" xfId="15" applyFont="1" applyFill="1" applyBorder="1" applyAlignment="1">
      <alignment horizontal="center" vertical="center"/>
    </xf>
    <xf numFmtId="44" fontId="37" fillId="0" borderId="11" xfId="15" applyFont="1" applyFill="1" applyBorder="1" applyAlignment="1">
      <alignment horizontal="center" vertical="center"/>
    </xf>
    <xf numFmtId="44" fontId="37" fillId="0" borderId="4" xfId="15" applyFont="1" applyFill="1" applyBorder="1" applyAlignment="1">
      <alignment horizontal="center" vertical="center"/>
    </xf>
    <xf numFmtId="44" fontId="33" fillId="0" borderId="7" xfId="15" applyFont="1" applyFill="1" applyBorder="1" applyAlignment="1">
      <alignment horizontal="center" vertical="center"/>
    </xf>
    <xf numFmtId="44" fontId="33" fillId="0" borderId="11" xfId="15" applyFont="1" applyFill="1" applyBorder="1" applyAlignment="1">
      <alignment horizontal="center" vertical="center"/>
    </xf>
    <xf numFmtId="44" fontId="33" fillId="0" borderId="4" xfId="15" applyFont="1" applyFill="1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6" fillId="0" borderId="42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left" vertical="center" wrapText="1" indent="1"/>
    </xf>
    <xf numFmtId="44" fontId="33" fillId="0" borderId="1" xfId="15" applyFont="1" applyFill="1" applyBorder="1" applyAlignment="1">
      <alignment horizontal="center" vertical="center"/>
    </xf>
    <xf numFmtId="44" fontId="37" fillId="0" borderId="1" xfId="15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2" xfId="0" applyFont="1" applyBorder="1" applyAlignment="1">
      <alignment horizontal="left" vertical="center" wrapText="1"/>
    </xf>
    <xf numFmtId="0" fontId="36" fillId="0" borderId="43" xfId="0" applyFont="1" applyBorder="1" applyAlignment="1">
      <alignment horizontal="left" vertical="center" wrapText="1"/>
    </xf>
    <xf numFmtId="0" fontId="36" fillId="16" borderId="6" xfId="0" applyFont="1" applyFill="1" applyBorder="1" applyAlignment="1">
      <alignment horizontal="center" vertical="center" wrapText="1"/>
    </xf>
    <xf numFmtId="0" fontId="37" fillId="16" borderId="5" xfId="0" applyFont="1" applyFill="1" applyBorder="1" applyAlignment="1">
      <alignment horizontal="left" vertical="center" wrapText="1" indent="1"/>
    </xf>
    <xf numFmtId="0" fontId="33" fillId="0" borderId="70" xfId="0" applyFont="1" applyBorder="1" applyAlignment="1">
      <alignment horizontal="center" vertical="center" wrapText="1"/>
    </xf>
    <xf numFmtId="171" fontId="33" fillId="0" borderId="7" xfId="0" applyNumberFormat="1" applyFont="1" applyBorder="1" applyAlignment="1">
      <alignment horizontal="center" vertical="center"/>
    </xf>
    <xf numFmtId="171" fontId="33" fillId="0" borderId="11" xfId="0" applyNumberFormat="1" applyFont="1" applyBorder="1" applyAlignment="1">
      <alignment horizontal="center" vertical="center"/>
    </xf>
    <xf numFmtId="171" fontId="33" fillId="0" borderId="4" xfId="0" applyNumberFormat="1" applyFont="1" applyBorder="1" applyAlignment="1">
      <alignment horizontal="center" vertical="center"/>
    </xf>
    <xf numFmtId="0" fontId="35" fillId="0" borderId="43" xfId="0" applyFont="1" applyBorder="1" applyAlignment="1">
      <alignment horizontal="left" vertical="center" wrapText="1"/>
    </xf>
    <xf numFmtId="44" fontId="33" fillId="0" borderId="10" xfId="15" applyFont="1" applyBorder="1" applyAlignment="1">
      <alignment horizontal="left" vertical="center" wrapText="1"/>
    </xf>
    <xf numFmtId="44" fontId="33" fillId="0" borderId="12" xfId="15" applyFont="1" applyBorder="1" applyAlignment="1">
      <alignment horizontal="left" vertical="center" wrapText="1"/>
    </xf>
    <xf numFmtId="44" fontId="36" fillId="0" borderId="49" xfId="15" applyFont="1" applyBorder="1" applyAlignment="1">
      <alignment horizontal="left" vertical="center" wrapText="1"/>
    </xf>
    <xf numFmtId="44" fontId="36" fillId="0" borderId="51" xfId="15" applyFont="1" applyBorder="1" applyAlignment="1">
      <alignment horizontal="left" vertical="center" wrapText="1"/>
    </xf>
    <xf numFmtId="0" fontId="36" fillId="0" borderId="43" xfId="0" quotePrefix="1" applyFont="1" applyBorder="1" applyAlignment="1">
      <alignment horizontal="left" vertical="center" wrapText="1"/>
    </xf>
    <xf numFmtId="171" fontId="33" fillId="0" borderId="1" xfId="0" applyNumberFormat="1" applyFont="1" applyBorder="1" applyAlignment="1">
      <alignment horizontal="center" vertical="center"/>
    </xf>
    <xf numFmtId="0" fontId="36" fillId="0" borderId="28" xfId="0" quotePrefix="1" applyFont="1" applyBorder="1" applyAlignment="1">
      <alignment horizontal="left" vertical="center" wrapText="1"/>
    </xf>
    <xf numFmtId="0" fontId="36" fillId="0" borderId="6" xfId="0" applyFont="1" applyBorder="1" applyAlignment="1">
      <alignment horizontal="center" vertical="center"/>
    </xf>
    <xf numFmtId="0" fontId="30" fillId="0" borderId="5" xfId="0" applyFont="1" applyBorder="1" applyAlignment="1">
      <alignment horizontal="left" vertical="center" wrapText="1" indent="1"/>
    </xf>
    <xf numFmtId="170" fontId="37" fillId="0" borderId="7" xfId="0" applyNumberFormat="1" applyFont="1" applyBorder="1" applyAlignment="1">
      <alignment horizontal="center" vertical="center"/>
    </xf>
    <xf numFmtId="170" fontId="37" fillId="0" borderId="11" xfId="0" applyNumberFormat="1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 wrapText="1"/>
    </xf>
    <xf numFmtId="44" fontId="30" fillId="0" borderId="7" xfId="15" applyFont="1" applyFill="1" applyBorder="1" applyAlignment="1">
      <alignment horizontal="center" vertical="center"/>
    </xf>
    <xf numFmtId="0" fontId="33" fillId="0" borderId="25" xfId="0" quotePrefix="1" applyFont="1" applyBorder="1" applyAlignment="1">
      <alignment horizontal="left" vertical="center" wrapText="1"/>
    </xf>
    <xf numFmtId="0" fontId="33" fillId="0" borderId="6" xfId="0" quotePrefix="1" applyFont="1" applyBorder="1" applyAlignment="1">
      <alignment horizontal="left" vertical="center" wrapText="1"/>
    </xf>
    <xf numFmtId="44" fontId="37" fillId="0" borderId="37" xfId="15" applyFont="1" applyFill="1" applyBorder="1" applyAlignment="1">
      <alignment horizontal="center" vertical="center" wrapText="1"/>
    </xf>
    <xf numFmtId="44" fontId="37" fillId="0" borderId="41" xfId="15" applyFont="1" applyFill="1" applyBorder="1" applyAlignment="1">
      <alignment horizontal="center" vertical="center" wrapText="1"/>
    </xf>
    <xf numFmtId="44" fontId="37" fillId="0" borderId="54" xfId="15" applyFont="1" applyFill="1" applyBorder="1" applyAlignment="1">
      <alignment horizontal="center" vertical="center" wrapText="1"/>
    </xf>
    <xf numFmtId="171" fontId="36" fillId="0" borderId="42" xfId="17" applyNumberFormat="1" applyFont="1" applyBorder="1" applyAlignment="1">
      <alignment horizontal="center" vertical="center"/>
    </xf>
    <xf numFmtId="0" fontId="37" fillId="0" borderId="6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171" fontId="30" fillId="0" borderId="7" xfId="0" applyNumberFormat="1" applyFont="1" applyBorder="1" applyAlignment="1">
      <alignment horizontal="center" vertical="center"/>
    </xf>
    <xf numFmtId="171" fontId="33" fillId="0" borderId="24" xfId="0" applyNumberFormat="1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/>
    </xf>
    <xf numFmtId="0" fontId="33" fillId="0" borderId="36" xfId="0" applyFont="1" applyBorder="1" applyAlignment="1">
      <alignment horizontal="left" vertical="center" wrapText="1" indent="1"/>
    </xf>
    <xf numFmtId="0" fontId="33" fillId="0" borderId="57" xfId="0" applyFont="1" applyBorder="1" applyAlignment="1">
      <alignment horizontal="center" vertical="center" wrapText="1"/>
    </xf>
    <xf numFmtId="44" fontId="37" fillId="0" borderId="24" xfId="15" applyFont="1" applyFill="1" applyBorder="1" applyAlignment="1">
      <alignment horizontal="center" vertical="center"/>
    </xf>
    <xf numFmtId="44" fontId="33" fillId="0" borderId="7" xfId="15" applyFont="1" applyBorder="1" applyAlignment="1">
      <alignment horizontal="center" vertical="center" wrapText="1"/>
    </xf>
    <xf numFmtId="44" fontId="33" fillId="0" borderId="4" xfId="15" applyFont="1" applyBorder="1" applyAlignment="1">
      <alignment horizontal="center" vertical="center" wrapText="1"/>
    </xf>
    <xf numFmtId="0" fontId="33" fillId="0" borderId="10" xfId="0" quotePrefix="1" applyFont="1" applyBorder="1" applyAlignment="1">
      <alignment horizontal="center" vertical="center" wrapText="1"/>
    </xf>
    <xf numFmtId="0" fontId="33" fillId="0" borderId="12" xfId="0" quotePrefix="1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170" fontId="37" fillId="0" borderId="24" xfId="0" applyNumberFormat="1" applyFont="1" applyBorder="1" applyAlignment="1">
      <alignment horizontal="center" vertical="center"/>
    </xf>
    <xf numFmtId="170" fontId="37" fillId="0" borderId="1" xfId="0" applyNumberFormat="1" applyFont="1" applyBorder="1" applyAlignment="1">
      <alignment horizontal="center" vertical="center"/>
    </xf>
    <xf numFmtId="171" fontId="30" fillId="0" borderId="11" xfId="0" applyNumberFormat="1" applyFont="1" applyBorder="1" applyAlignment="1">
      <alignment horizontal="center" vertical="center"/>
    </xf>
    <xf numFmtId="171" fontId="30" fillId="0" borderId="4" xfId="0" applyNumberFormat="1" applyFont="1" applyBorder="1" applyAlignment="1">
      <alignment horizontal="center" vertical="center"/>
    </xf>
    <xf numFmtId="171" fontId="33" fillId="0" borderId="7" xfId="17" applyNumberFormat="1" applyFont="1" applyBorder="1" applyAlignment="1">
      <alignment horizontal="center" vertical="center"/>
    </xf>
    <xf numFmtId="171" fontId="33" fillId="0" borderId="4" xfId="17" applyNumberFormat="1" applyFont="1" applyBorder="1" applyAlignment="1">
      <alignment horizontal="center" vertical="center"/>
    </xf>
    <xf numFmtId="171" fontId="30" fillId="0" borderId="7" xfId="17" applyNumberFormat="1" applyFont="1" applyBorder="1" applyAlignment="1">
      <alignment horizontal="center" vertical="center"/>
    </xf>
    <xf numFmtId="171" fontId="30" fillId="0" borderId="4" xfId="17" applyNumberFormat="1" applyFont="1" applyBorder="1" applyAlignment="1">
      <alignment horizontal="center" vertical="center"/>
    </xf>
    <xf numFmtId="44" fontId="33" fillId="0" borderId="7" xfId="15" applyFont="1" applyBorder="1" applyAlignment="1">
      <alignment horizontal="center" vertical="center"/>
    </xf>
    <xf numFmtId="44" fontId="33" fillId="0" borderId="4" xfId="15" applyFont="1" applyBorder="1" applyAlignment="1">
      <alignment horizontal="center" vertical="center"/>
    </xf>
    <xf numFmtId="0" fontId="36" fillId="0" borderId="49" xfId="0" quotePrefix="1" applyFont="1" applyBorder="1" applyAlignment="1">
      <alignment horizontal="left" vertical="center" wrapText="1"/>
    </xf>
    <xf numFmtId="0" fontId="36" fillId="0" borderId="51" xfId="0" quotePrefix="1" applyFont="1" applyBorder="1" applyAlignment="1">
      <alignment horizontal="left" vertical="center" wrapText="1"/>
    </xf>
    <xf numFmtId="0" fontId="36" fillId="0" borderId="10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44" fontId="33" fillId="0" borderId="1" xfId="15" applyFont="1" applyBorder="1" applyAlignment="1">
      <alignment horizontal="center" vertical="center" wrapText="1"/>
    </xf>
    <xf numFmtId="0" fontId="37" fillId="0" borderId="6" xfId="0" quotePrefix="1" applyFont="1" applyBorder="1" applyAlignment="1">
      <alignment horizontal="left" vertical="center" wrapText="1"/>
    </xf>
    <xf numFmtId="0" fontId="35" fillId="0" borderId="43" xfId="0" quotePrefix="1" applyFont="1" applyBorder="1" applyAlignment="1">
      <alignment horizontal="left" vertical="center" wrapText="1"/>
    </xf>
    <xf numFmtId="172" fontId="33" fillId="0" borderId="7" xfId="17" applyNumberFormat="1" applyFont="1" applyBorder="1" applyAlignment="1">
      <alignment horizontal="center" vertical="center"/>
    </xf>
    <xf numFmtId="172" fontId="33" fillId="0" borderId="4" xfId="17" applyNumberFormat="1" applyFont="1" applyBorder="1" applyAlignment="1">
      <alignment horizontal="center" vertical="center"/>
    </xf>
    <xf numFmtId="0" fontId="28" fillId="18" borderId="23" xfId="0" applyFont="1" applyFill="1" applyBorder="1" applyAlignment="1">
      <alignment horizontal="center" vertical="center"/>
    </xf>
    <xf numFmtId="0" fontId="28" fillId="18" borderId="24" xfId="0" applyFont="1" applyFill="1" applyBorder="1" applyAlignment="1">
      <alignment horizontal="center" vertical="center"/>
    </xf>
    <xf numFmtId="0" fontId="28" fillId="18" borderId="25" xfId="0" applyFont="1" applyFill="1" applyBorder="1" applyAlignment="1">
      <alignment horizontal="center" vertical="center"/>
    </xf>
    <xf numFmtId="9" fontId="28" fillId="19" borderId="26" xfId="17" applyFont="1" applyFill="1" applyBorder="1" applyAlignment="1">
      <alignment horizontal="center" vertical="center"/>
    </xf>
    <xf numFmtId="9" fontId="28" fillId="19" borderId="27" xfId="17" applyFont="1" applyFill="1" applyBorder="1" applyAlignment="1">
      <alignment horizontal="center" vertical="center"/>
    </xf>
    <xf numFmtId="9" fontId="28" fillId="19" borderId="27" xfId="17" applyFont="1" applyFill="1" applyBorder="1" applyAlignment="1">
      <alignment horizontal="left" vertical="center"/>
    </xf>
    <xf numFmtId="14" fontId="29" fillId="19" borderId="27" xfId="17" applyNumberFormat="1" applyFont="1" applyFill="1" applyBorder="1" applyAlignment="1">
      <alignment horizontal="center" vertical="center"/>
    </xf>
    <xf numFmtId="14" fontId="29" fillId="19" borderId="28" xfId="17" applyNumberFormat="1" applyFont="1" applyFill="1" applyBorder="1" applyAlignment="1">
      <alignment horizontal="center" vertical="center"/>
    </xf>
    <xf numFmtId="44" fontId="30" fillId="0" borderId="24" xfId="15" applyFont="1" applyBorder="1" applyAlignment="1">
      <alignment horizontal="center" vertical="center"/>
    </xf>
    <xf numFmtId="44" fontId="30" fillId="0" borderId="1" xfId="15" applyFont="1" applyBorder="1" applyAlignment="1">
      <alignment horizontal="center" vertical="center"/>
    </xf>
    <xf numFmtId="44" fontId="30" fillId="0" borderId="7" xfId="15" applyFont="1" applyBorder="1" applyAlignment="1">
      <alignment horizontal="center" vertical="center"/>
    </xf>
    <xf numFmtId="171" fontId="30" fillId="0" borderId="24" xfId="17" applyNumberFormat="1" applyFont="1" applyBorder="1" applyAlignment="1">
      <alignment horizontal="center" vertical="center"/>
    </xf>
    <xf numFmtId="171" fontId="30" fillId="0" borderId="1" xfId="17" applyNumberFormat="1" applyFont="1" applyBorder="1" applyAlignment="1">
      <alignment horizontal="center" vertical="center"/>
    </xf>
    <xf numFmtId="44" fontId="33" fillId="0" borderId="1" xfId="15" applyFont="1" applyBorder="1" applyAlignment="1">
      <alignment horizontal="center" vertical="center"/>
    </xf>
    <xf numFmtId="0" fontId="33" fillId="22" borderId="17" xfId="0" applyFont="1" applyFill="1" applyBorder="1" applyAlignment="1">
      <alignment horizontal="center" vertical="center" wrapText="1" indent="1"/>
    </xf>
    <xf numFmtId="0" fontId="33" fillId="22" borderId="21" xfId="0" applyFont="1" applyFill="1" applyBorder="1" applyAlignment="1">
      <alignment horizontal="center" vertical="center" wrapText="1" indent="1"/>
    </xf>
  </cellXfs>
  <cellStyles count="27">
    <cellStyle name="Currency" xfId="15" builtinId="4"/>
    <cellStyle name="Currency 2" xfId="4" xr:uid="{00000000-0005-0000-0000-000000000000}"/>
    <cellStyle name="Currency 2 2" xfId="20" xr:uid="{3CB2154D-0B82-4595-A08D-BABB9FD39853}"/>
    <cellStyle name="Currency 3" xfId="21" xr:uid="{C9037DF1-DAAE-4636-88D1-A8D73BB2C851}"/>
    <cellStyle name="Euro" xfId="5" xr:uid="{00000000-0005-0000-0000-000001000000}"/>
    <cellStyle name="Euro 2" xfId="22" xr:uid="{438F2524-B3BD-4A50-9187-378238E43D6D}"/>
    <cellStyle name="Migliaia 2" xfId="6" xr:uid="{00000000-0005-0000-0000-000002000000}"/>
    <cellStyle name="Milliers [0]_budgetcalend 2002 02" xfId="7" xr:uid="{00000000-0005-0000-0000-000003000000}"/>
    <cellStyle name="Milliers_budgetcalend 2002 02" xfId="8" xr:uid="{00000000-0005-0000-0000-000004000000}"/>
    <cellStyle name="Monétaire [0]_budgetcalend 2002 02" xfId="9" xr:uid="{00000000-0005-0000-0000-000005000000}"/>
    <cellStyle name="Monétaire_budgetcalend 2002 02" xfId="10" xr:uid="{00000000-0005-0000-0000-000006000000}"/>
    <cellStyle name="Normal" xfId="0" builtinId="0"/>
    <cellStyle name="Normal 2" xfId="16" xr:uid="{D691DDE3-E7A8-438F-AE31-05FB4FFA5D3F}"/>
    <cellStyle name="Normal 3" xfId="23" xr:uid="{4E49F4C7-2CD6-4434-A881-26F740BA1A68}"/>
    <cellStyle name="Normale 2" xfId="11" xr:uid="{00000000-0005-0000-0000-000008000000}"/>
    <cellStyle name="Normale 2 2" xfId="18" xr:uid="{4D203F4E-BF89-4288-96A1-A68D7C0C97DA}"/>
    <cellStyle name="Normale 2 3" xfId="24" xr:uid="{E8492E38-AB36-4F2C-927E-6CFC117E806C}"/>
    <cellStyle name="Normale 3" xfId="2" xr:uid="{00000000-0005-0000-0000-000009000000}"/>
    <cellStyle name="Normale 3 2" xfId="25" xr:uid="{781B44AD-95A7-4173-95B8-260552C793EF}"/>
    <cellStyle name="Normale 4" xfId="3" xr:uid="{00000000-0005-0000-0000-00000A000000}"/>
    <cellStyle name="Percent" xfId="17" builtinId="5"/>
    <cellStyle name="Percent 2" xfId="12" xr:uid="{00000000-0005-0000-0000-00000B000000}"/>
    <cellStyle name="Percent 2 2" xfId="26" xr:uid="{7B7B77EA-8456-4F6E-A48D-39A40A55F1AF}"/>
    <cellStyle name="Percentuale 2" xfId="1" xr:uid="{00000000-0005-0000-0000-00000C000000}"/>
    <cellStyle name="Percentuale 3" xfId="13" xr:uid="{00000000-0005-0000-0000-00000D000000}"/>
    <cellStyle name="Valuta 2" xfId="14" xr:uid="{00000000-0005-0000-0000-00000E000000}"/>
    <cellStyle name="Valuta 2 2" xfId="19" xr:uid="{72D7C8F2-FACF-4AC2-994F-E22C4204E46F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15240</xdr:rowOff>
    </xdr:from>
    <xdr:to>
      <xdr:col>12</xdr:col>
      <xdr:colOff>116840</xdr:colOff>
      <xdr:row>1</xdr:row>
      <xdr:rowOff>56444</xdr:rowOff>
    </xdr:to>
    <xdr:pic>
      <xdr:nvPicPr>
        <xdr:cNvPr id="4" name="Immagine 1">
          <a:extLst>
            <a:ext uri="{FF2B5EF4-FFF2-40B4-BE49-F238E27FC236}">
              <a16:creationId xmlns:a16="http://schemas.microsoft.com/office/drawing/2014/main" id="{34AFAC77-5CE9-410E-9728-33D78F918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" y="15240"/>
          <a:ext cx="24230471" cy="18897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41"/>
  <sheetViews>
    <sheetView topLeftCell="BG1" zoomScaleNormal="100" workbookViewId="0">
      <selection activeCell="BN3" sqref="BN3"/>
    </sheetView>
  </sheetViews>
  <sheetFormatPr defaultColWidth="12.5546875" defaultRowHeight="14.4" x14ac:dyDescent="0.3"/>
  <cols>
    <col min="1" max="1" width="10.5546875" customWidth="1"/>
    <col min="2" max="29" width="15.5546875" customWidth="1"/>
    <col min="30" max="31" width="20" customWidth="1"/>
    <col min="32" max="33" width="15.5546875" customWidth="1"/>
    <col min="34" max="34" width="4.5546875" customWidth="1"/>
    <col min="35" max="45" width="17.5546875" customWidth="1"/>
    <col min="46" max="56" width="14.5546875" customWidth="1"/>
    <col min="57" max="57" width="4.5546875" customWidth="1"/>
    <col min="58" max="65" width="24.5546875" customWidth="1"/>
  </cols>
  <sheetData>
    <row r="1" spans="1:65" ht="26.1" customHeight="1" x14ac:dyDescent="0.3">
      <c r="B1" s="490" t="s">
        <v>0</v>
      </c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0"/>
      <c r="AB1" s="490"/>
      <c r="AC1" s="490"/>
      <c r="AD1" s="490"/>
      <c r="AE1" s="490"/>
      <c r="AF1" s="490"/>
      <c r="AG1" s="491"/>
      <c r="AH1" s="2"/>
      <c r="AI1" s="492" t="s">
        <v>1</v>
      </c>
      <c r="AJ1" s="493"/>
      <c r="AK1" s="493"/>
      <c r="AL1" s="493"/>
      <c r="AM1" s="493"/>
      <c r="AN1" s="493"/>
      <c r="AO1" s="493"/>
      <c r="AP1" s="493"/>
      <c r="AQ1" s="493"/>
      <c r="AR1" s="493"/>
      <c r="AS1" s="493"/>
      <c r="AT1" s="493"/>
      <c r="AU1" s="493"/>
      <c r="AV1" s="493"/>
      <c r="AW1" s="493"/>
      <c r="AX1" s="493"/>
      <c r="AY1" s="493"/>
      <c r="AZ1" s="493"/>
      <c r="BA1" s="493"/>
      <c r="BB1" s="493"/>
      <c r="BC1" s="493"/>
      <c r="BD1" s="493"/>
      <c r="BE1" s="2"/>
      <c r="BF1" s="494" t="s">
        <v>2</v>
      </c>
      <c r="BG1" s="494"/>
      <c r="BH1" s="494"/>
      <c r="BI1" s="494"/>
      <c r="BJ1" s="494"/>
      <c r="BK1" s="494"/>
      <c r="BL1" s="494"/>
      <c r="BM1" s="494"/>
    </row>
    <row r="2" spans="1:65" s="9" customFormat="1" ht="84" customHeight="1" x14ac:dyDescent="0.3">
      <c r="B2" s="31" t="s">
        <v>3</v>
      </c>
      <c r="C2" s="31" t="s">
        <v>4</v>
      </c>
      <c r="D2" s="31" t="s">
        <v>5</v>
      </c>
      <c r="E2" s="37" t="s">
        <v>6</v>
      </c>
      <c r="F2" s="37" t="s">
        <v>7</v>
      </c>
      <c r="G2" s="37" t="s">
        <v>8</v>
      </c>
      <c r="H2" s="37" t="s">
        <v>9</v>
      </c>
      <c r="I2" s="37" t="s">
        <v>10</v>
      </c>
      <c r="J2" s="37" t="s">
        <v>11</v>
      </c>
      <c r="K2" s="31" t="s">
        <v>12</v>
      </c>
      <c r="L2" s="31" t="s">
        <v>13</v>
      </c>
      <c r="M2" s="31" t="s">
        <v>14</v>
      </c>
      <c r="N2" s="31" t="s">
        <v>15</v>
      </c>
      <c r="O2" s="31" t="s">
        <v>16</v>
      </c>
      <c r="P2" s="31" t="s">
        <v>17</v>
      </c>
      <c r="Q2" s="31" t="s">
        <v>18</v>
      </c>
      <c r="R2" s="31" t="s">
        <v>19</v>
      </c>
      <c r="S2" s="31" t="s">
        <v>20</v>
      </c>
      <c r="T2" s="31" t="s">
        <v>21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26</v>
      </c>
      <c r="Z2" s="31" t="s">
        <v>27</v>
      </c>
      <c r="AA2" s="31" t="s">
        <v>28</v>
      </c>
      <c r="AB2" s="31" t="s">
        <v>29</v>
      </c>
      <c r="AC2" s="31" t="s">
        <v>30</v>
      </c>
      <c r="AD2" s="31" t="s">
        <v>31</v>
      </c>
      <c r="AE2" s="31" t="s">
        <v>32</v>
      </c>
      <c r="AF2" s="31" t="s">
        <v>33</v>
      </c>
      <c r="AG2" s="31" t="s">
        <v>34</v>
      </c>
      <c r="AH2" s="32"/>
      <c r="AI2" s="33" t="s">
        <v>35</v>
      </c>
      <c r="AJ2" s="33" t="s">
        <v>36</v>
      </c>
      <c r="AK2" s="34" t="s">
        <v>37</v>
      </c>
      <c r="AL2" s="34" t="s">
        <v>38</v>
      </c>
      <c r="AM2" s="34" t="s">
        <v>39</v>
      </c>
      <c r="AN2" s="34" t="s">
        <v>40</v>
      </c>
      <c r="AO2" s="34" t="s">
        <v>41</v>
      </c>
      <c r="AP2" s="34" t="s">
        <v>42</v>
      </c>
      <c r="AQ2" s="34" t="s">
        <v>43</v>
      </c>
      <c r="AR2" s="34" t="s">
        <v>44</v>
      </c>
      <c r="AS2" s="34" t="s">
        <v>45</v>
      </c>
      <c r="AT2" s="35" t="s">
        <v>46</v>
      </c>
      <c r="AU2" s="35" t="s">
        <v>47</v>
      </c>
      <c r="AV2" s="35" t="s">
        <v>48</v>
      </c>
      <c r="AW2" s="35" t="s">
        <v>49</v>
      </c>
      <c r="AX2" s="35" t="s">
        <v>50</v>
      </c>
      <c r="AY2" s="35" t="s">
        <v>51</v>
      </c>
      <c r="AZ2" s="35" t="s">
        <v>52</v>
      </c>
      <c r="BA2" s="35" t="s">
        <v>53</v>
      </c>
      <c r="BB2" s="35" t="s">
        <v>54</v>
      </c>
      <c r="BC2" s="35" t="s">
        <v>55</v>
      </c>
      <c r="BD2" s="35" t="s">
        <v>56</v>
      </c>
      <c r="BE2" s="32"/>
      <c r="BF2" s="36" t="s">
        <v>57</v>
      </c>
      <c r="BG2" s="36" t="s">
        <v>58</v>
      </c>
      <c r="BH2" s="36" t="s">
        <v>59</v>
      </c>
      <c r="BI2" s="36" t="s">
        <v>60</v>
      </c>
      <c r="BJ2" s="36" t="s">
        <v>61</v>
      </c>
      <c r="BK2" s="36" t="s">
        <v>62</v>
      </c>
      <c r="BL2" s="36" t="s">
        <v>63</v>
      </c>
      <c r="BM2" s="36" t="s">
        <v>64</v>
      </c>
    </row>
    <row r="3" spans="1:65" s="14" customFormat="1" ht="176.1" customHeight="1" x14ac:dyDescent="0.3">
      <c r="A3" s="38" t="s">
        <v>65</v>
      </c>
      <c r="B3" s="29" t="s">
        <v>66</v>
      </c>
      <c r="C3" s="29" t="s">
        <v>67</v>
      </c>
      <c r="D3" s="29" t="s">
        <v>66</v>
      </c>
      <c r="E3" s="28" t="s">
        <v>68</v>
      </c>
      <c r="F3" s="28" t="s">
        <v>68</v>
      </c>
      <c r="G3" s="28" t="s">
        <v>68</v>
      </c>
      <c r="H3" s="28" t="s">
        <v>68</v>
      </c>
      <c r="I3" s="28" t="s">
        <v>68</v>
      </c>
      <c r="J3" s="28" t="s">
        <v>68</v>
      </c>
      <c r="K3" s="28" t="s">
        <v>68</v>
      </c>
      <c r="L3" s="28" t="s">
        <v>68</v>
      </c>
      <c r="M3" s="28" t="s">
        <v>68</v>
      </c>
      <c r="N3" s="29" t="s">
        <v>69</v>
      </c>
      <c r="O3" s="29" t="s">
        <v>69</v>
      </c>
      <c r="P3" s="28" t="s">
        <v>68</v>
      </c>
      <c r="Q3" s="28" t="s">
        <v>68</v>
      </c>
      <c r="R3" s="28" t="s">
        <v>68</v>
      </c>
      <c r="S3" s="28" t="s">
        <v>68</v>
      </c>
      <c r="T3" s="28" t="s">
        <v>68</v>
      </c>
      <c r="U3" s="28" t="s">
        <v>68</v>
      </c>
      <c r="V3" s="28" t="s">
        <v>68</v>
      </c>
      <c r="W3" s="28" t="s">
        <v>68</v>
      </c>
      <c r="X3" s="28" t="s">
        <v>70</v>
      </c>
      <c r="Y3" s="28" t="s">
        <v>70</v>
      </c>
      <c r="Z3" s="28" t="s">
        <v>71</v>
      </c>
      <c r="AA3" s="28" t="s">
        <v>72</v>
      </c>
      <c r="AB3" s="28" t="s">
        <v>68</v>
      </c>
      <c r="AC3" s="28" t="s">
        <v>68</v>
      </c>
      <c r="AD3" s="30" t="s">
        <v>73</v>
      </c>
      <c r="AE3" s="30" t="s">
        <v>74</v>
      </c>
      <c r="AF3" s="28" t="s">
        <v>75</v>
      </c>
      <c r="AG3" s="28" t="s">
        <v>75</v>
      </c>
      <c r="AH3" s="24"/>
      <c r="AI3" s="12" t="s">
        <v>76</v>
      </c>
      <c r="AJ3" s="12" t="s">
        <v>76</v>
      </c>
      <c r="AK3" s="12" t="s">
        <v>76</v>
      </c>
      <c r="AL3" s="12" t="s">
        <v>76</v>
      </c>
      <c r="AM3" s="12" t="s">
        <v>76</v>
      </c>
      <c r="AN3" s="12" t="s">
        <v>76</v>
      </c>
      <c r="AO3" s="12" t="s">
        <v>76</v>
      </c>
      <c r="AP3" s="12" t="s">
        <v>76</v>
      </c>
      <c r="AQ3" s="12" t="s">
        <v>76</v>
      </c>
      <c r="AR3" s="12" t="s">
        <v>76</v>
      </c>
      <c r="AS3" s="12" t="s">
        <v>76</v>
      </c>
      <c r="AT3" s="12" t="s">
        <v>77</v>
      </c>
      <c r="AU3" s="12" t="s">
        <v>78</v>
      </c>
      <c r="AV3" s="12" t="s">
        <v>78</v>
      </c>
      <c r="AW3" s="12" t="s">
        <v>77</v>
      </c>
      <c r="AX3" s="12" t="s">
        <v>78</v>
      </c>
      <c r="AY3" s="12" t="s">
        <v>78</v>
      </c>
      <c r="AZ3" s="12" t="s">
        <v>78</v>
      </c>
      <c r="BA3" s="12" t="s">
        <v>77</v>
      </c>
      <c r="BB3" s="12" t="s">
        <v>78</v>
      </c>
      <c r="BC3" s="12" t="s">
        <v>78</v>
      </c>
      <c r="BD3" s="12" t="s">
        <v>78</v>
      </c>
      <c r="BE3" s="24"/>
      <c r="BF3" s="27" t="s">
        <v>79</v>
      </c>
      <c r="BG3" s="27" t="s">
        <v>80</v>
      </c>
      <c r="BH3" s="27" t="s">
        <v>81</v>
      </c>
      <c r="BI3" s="27" t="s">
        <v>82</v>
      </c>
      <c r="BJ3" s="27" t="s">
        <v>83</v>
      </c>
      <c r="BK3" s="27" t="s">
        <v>84</v>
      </c>
      <c r="BL3" s="27" t="s">
        <v>85</v>
      </c>
      <c r="BM3" s="27" t="s">
        <v>86</v>
      </c>
    </row>
    <row r="4" spans="1:65" s="4" customFormat="1" ht="78" hidden="1" customHeight="1" x14ac:dyDescent="0.3">
      <c r="A4" s="13" t="s">
        <v>87</v>
      </c>
      <c r="B4" s="1" t="s">
        <v>88</v>
      </c>
      <c r="C4" s="1" t="s">
        <v>88</v>
      </c>
      <c r="D4" s="1" t="s">
        <v>88</v>
      </c>
      <c r="E4" s="15" t="s">
        <v>89</v>
      </c>
      <c r="F4" s="15" t="s">
        <v>89</v>
      </c>
      <c r="G4" s="15" t="s">
        <v>89</v>
      </c>
      <c r="H4" s="15" t="s">
        <v>89</v>
      </c>
      <c r="I4" s="15" t="s">
        <v>89</v>
      </c>
      <c r="J4" s="15" t="s">
        <v>89</v>
      </c>
      <c r="K4" s="15" t="s">
        <v>89</v>
      </c>
      <c r="L4" s="15" t="s">
        <v>89</v>
      </c>
      <c r="M4" s="15" t="s">
        <v>89</v>
      </c>
      <c r="N4" s="1" t="s">
        <v>88</v>
      </c>
      <c r="O4" s="1" t="s">
        <v>88</v>
      </c>
      <c r="P4" s="15" t="s">
        <v>89</v>
      </c>
      <c r="Q4" s="15" t="s">
        <v>89</v>
      </c>
      <c r="R4" s="15" t="s">
        <v>89</v>
      </c>
      <c r="S4" s="15" t="s">
        <v>89</v>
      </c>
      <c r="T4" s="15" t="s">
        <v>89</v>
      </c>
      <c r="U4" s="15" t="s">
        <v>89</v>
      </c>
      <c r="V4" s="15" t="s">
        <v>89</v>
      </c>
      <c r="W4" s="15" t="s">
        <v>89</v>
      </c>
      <c r="X4" s="6" t="s">
        <v>90</v>
      </c>
      <c r="Y4" s="6" t="s">
        <v>90</v>
      </c>
      <c r="Z4" s="6" t="s">
        <v>90</v>
      </c>
      <c r="AA4" s="17" t="s">
        <v>91</v>
      </c>
      <c r="AB4" s="15" t="s">
        <v>89</v>
      </c>
      <c r="AC4" s="15" t="s">
        <v>89</v>
      </c>
      <c r="AD4" s="17"/>
      <c r="AE4" s="16"/>
      <c r="AF4" s="17"/>
      <c r="AG4" s="17"/>
      <c r="AH4" s="23"/>
      <c r="AI4" s="16"/>
      <c r="AJ4" s="18"/>
      <c r="AK4" s="18"/>
      <c r="AL4" s="18"/>
      <c r="AM4" s="17"/>
      <c r="AN4" s="16"/>
      <c r="AO4" s="16"/>
      <c r="AP4" s="16"/>
      <c r="AQ4" s="16"/>
      <c r="AR4" s="16"/>
      <c r="AS4" s="16"/>
      <c r="AT4" s="495" t="s">
        <v>92</v>
      </c>
      <c r="AU4" s="495"/>
      <c r="AV4" s="26"/>
      <c r="AW4" s="495" t="s">
        <v>93</v>
      </c>
      <c r="AX4" s="495"/>
      <c r="AY4" s="495"/>
      <c r="AZ4" s="495"/>
      <c r="BA4" s="495" t="s">
        <v>94</v>
      </c>
      <c r="BB4" s="495"/>
      <c r="BC4" s="495"/>
      <c r="BD4" s="495"/>
      <c r="BE4" s="23"/>
      <c r="BF4" s="17"/>
      <c r="BG4" s="17"/>
      <c r="BH4" s="17"/>
      <c r="BI4" s="16"/>
      <c r="BJ4" s="16"/>
      <c r="BK4" s="16"/>
      <c r="BL4" s="16"/>
      <c r="BM4" s="16"/>
    </row>
    <row r="5" spans="1:65" s="14" customFormat="1" ht="41.85" hidden="1" customHeight="1" x14ac:dyDescent="0.3">
      <c r="A5" s="13" t="s">
        <v>95</v>
      </c>
      <c r="B5" s="19"/>
      <c r="C5" s="19" t="s">
        <v>96</v>
      </c>
      <c r="D5" s="20"/>
      <c r="E5" s="20"/>
      <c r="F5" s="20"/>
      <c r="G5" s="20"/>
      <c r="H5" s="20"/>
      <c r="I5" s="20"/>
      <c r="J5" s="20"/>
      <c r="K5" s="20"/>
      <c r="L5" s="20"/>
      <c r="M5" s="19"/>
      <c r="N5" s="19"/>
      <c r="O5" s="19"/>
      <c r="P5" s="10"/>
      <c r="Q5" s="10"/>
      <c r="R5" s="10"/>
      <c r="S5" s="10"/>
      <c r="T5" s="10"/>
      <c r="U5" s="10"/>
      <c r="V5" s="10"/>
      <c r="W5" s="19"/>
      <c r="X5" s="19" t="s">
        <v>96</v>
      </c>
      <c r="Y5" s="19" t="s">
        <v>96</v>
      </c>
      <c r="Z5" s="19" t="s">
        <v>96</v>
      </c>
      <c r="AA5" s="19" t="s">
        <v>97</v>
      </c>
      <c r="AB5" s="19"/>
      <c r="AC5" s="10"/>
      <c r="AD5" s="10"/>
      <c r="AE5" s="19"/>
      <c r="AF5" s="10"/>
      <c r="AG5" s="10"/>
      <c r="AH5" s="19"/>
      <c r="AI5" s="19"/>
      <c r="AJ5" s="22"/>
      <c r="AK5" s="22"/>
      <c r="AL5" s="22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</row>
    <row r="6" spans="1:65" s="14" customFormat="1" ht="55.35" hidden="1" customHeight="1" x14ac:dyDescent="0.3">
      <c r="A6" s="13" t="s">
        <v>65</v>
      </c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19"/>
      <c r="N6" s="19"/>
      <c r="O6" s="19"/>
      <c r="P6" s="21"/>
      <c r="Q6" s="10"/>
      <c r="R6" s="10"/>
      <c r="S6" s="10"/>
      <c r="T6" s="10"/>
      <c r="U6" s="10"/>
      <c r="V6" s="10"/>
      <c r="W6" s="19"/>
      <c r="X6" s="26" t="s">
        <v>98</v>
      </c>
      <c r="Y6" s="26" t="s">
        <v>98</v>
      </c>
      <c r="Z6" s="19"/>
      <c r="AA6" s="19"/>
      <c r="AB6" s="19"/>
      <c r="AC6" s="26" t="s">
        <v>99</v>
      </c>
      <c r="AD6" s="10"/>
      <c r="AE6" s="19"/>
      <c r="AF6" s="10"/>
      <c r="AG6" s="10"/>
      <c r="AH6" s="19"/>
      <c r="AI6" s="19"/>
      <c r="AJ6" s="22"/>
      <c r="AK6" s="22"/>
      <c r="AL6" s="22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</row>
    <row r="7" spans="1:65" ht="110.4" x14ac:dyDescent="0.3">
      <c r="E7" s="3"/>
      <c r="F7" s="3"/>
      <c r="G7" s="3"/>
      <c r="H7" s="3"/>
      <c r="I7" s="3"/>
      <c r="J7" s="3"/>
      <c r="K7" s="3"/>
      <c r="L7" s="3"/>
      <c r="P7" s="2"/>
      <c r="R7" s="5"/>
      <c r="X7" s="26" t="s">
        <v>100</v>
      </c>
      <c r="Y7" s="26" t="s">
        <v>100</v>
      </c>
      <c r="AC7" s="26" t="s">
        <v>99</v>
      </c>
      <c r="AD7" s="2"/>
      <c r="AF7" s="2"/>
      <c r="AG7" s="2"/>
      <c r="AJ7" s="11"/>
      <c r="AK7" s="11"/>
      <c r="AL7" s="11"/>
      <c r="BF7" s="25" t="s">
        <v>101</v>
      </c>
      <c r="BH7" s="25" t="s">
        <v>101</v>
      </c>
      <c r="BJ7" s="25" t="s">
        <v>101</v>
      </c>
      <c r="BL7" s="25" t="s">
        <v>101</v>
      </c>
    </row>
    <row r="8" spans="1:65" x14ac:dyDescent="0.3">
      <c r="E8" s="3"/>
      <c r="F8" s="3"/>
      <c r="G8" s="3"/>
      <c r="H8" s="3"/>
      <c r="I8" s="3"/>
      <c r="J8" s="3"/>
      <c r="K8" s="3"/>
      <c r="L8" s="3"/>
      <c r="P8" s="2"/>
      <c r="R8" s="5"/>
      <c r="AF8" s="2"/>
      <c r="AG8" s="2"/>
      <c r="AK8" s="11"/>
      <c r="AL8" s="11"/>
    </row>
    <row r="9" spans="1:65" x14ac:dyDescent="0.3">
      <c r="E9" s="3"/>
      <c r="F9" s="3"/>
      <c r="G9" s="3"/>
      <c r="H9" s="3"/>
      <c r="I9" s="3"/>
      <c r="J9" s="3"/>
      <c r="K9" s="3"/>
      <c r="L9" s="3"/>
      <c r="P9" s="2"/>
      <c r="R9" s="5"/>
      <c r="AF9" s="2"/>
      <c r="AG9" s="2"/>
      <c r="AJ9" s="7"/>
      <c r="AK9" s="7"/>
      <c r="AL9" s="7"/>
    </row>
    <row r="10" spans="1:65" x14ac:dyDescent="0.3">
      <c r="E10" s="3"/>
      <c r="F10" s="3"/>
      <c r="G10" s="3"/>
      <c r="H10" s="3"/>
      <c r="I10" s="3"/>
      <c r="J10" s="3"/>
      <c r="K10" s="3"/>
      <c r="L10" s="3"/>
      <c r="R10" s="5"/>
      <c r="AJ10" s="8"/>
      <c r="AK10" s="8"/>
      <c r="AL10" s="8"/>
    </row>
    <row r="11" spans="1:65" x14ac:dyDescent="0.3">
      <c r="E11" s="3"/>
      <c r="F11" s="3"/>
      <c r="G11" s="3"/>
      <c r="H11" s="3"/>
      <c r="I11" s="3"/>
      <c r="J11" s="3"/>
      <c r="K11" s="3"/>
      <c r="L11" s="3"/>
      <c r="R11" s="5"/>
      <c r="AJ11" s="8"/>
      <c r="AK11" s="8"/>
      <c r="AL11" s="8"/>
    </row>
    <row r="12" spans="1:65" x14ac:dyDescent="0.3">
      <c r="E12" s="3"/>
      <c r="F12" s="3"/>
      <c r="G12" s="3"/>
      <c r="H12" s="3"/>
      <c r="I12" s="3"/>
      <c r="J12" s="3"/>
      <c r="K12" s="3"/>
      <c r="L12" s="3"/>
      <c r="R12" s="5"/>
    </row>
    <row r="13" spans="1:65" x14ac:dyDescent="0.3">
      <c r="E13" s="3"/>
      <c r="F13" s="3"/>
      <c r="G13" s="3"/>
      <c r="H13" s="3"/>
      <c r="I13" s="3"/>
      <c r="J13" s="3"/>
      <c r="K13" s="3"/>
      <c r="L13" s="3"/>
      <c r="R13" s="5"/>
    </row>
    <row r="14" spans="1:65" x14ac:dyDescent="0.3">
      <c r="E14" s="3"/>
      <c r="F14" s="3"/>
      <c r="G14" s="3"/>
      <c r="H14" s="3"/>
      <c r="I14" s="3"/>
      <c r="J14" s="3"/>
      <c r="K14" s="3"/>
      <c r="L14" s="3"/>
      <c r="R14" s="5"/>
    </row>
    <row r="15" spans="1:65" x14ac:dyDescent="0.3">
      <c r="E15" s="3"/>
      <c r="F15" s="3"/>
      <c r="G15" s="3"/>
      <c r="H15" s="3"/>
      <c r="I15" s="3"/>
      <c r="J15" s="3"/>
      <c r="K15" s="3"/>
      <c r="L15" s="3"/>
      <c r="R15" s="5"/>
    </row>
    <row r="16" spans="1:65" x14ac:dyDescent="0.3">
      <c r="E16" s="3"/>
      <c r="F16" s="3"/>
      <c r="G16" s="3"/>
      <c r="H16" s="3"/>
      <c r="I16" s="3"/>
      <c r="J16" s="3"/>
      <c r="K16" s="3"/>
      <c r="L16" s="3"/>
      <c r="R16" s="5"/>
    </row>
    <row r="17" spans="5:18" x14ac:dyDescent="0.3">
      <c r="E17" s="3"/>
      <c r="F17" s="3"/>
      <c r="G17" s="3"/>
      <c r="H17" s="3"/>
      <c r="I17" s="3"/>
      <c r="J17" s="3"/>
      <c r="K17" s="3"/>
      <c r="L17" s="3"/>
      <c r="R17" s="5"/>
    </row>
    <row r="18" spans="5:18" x14ac:dyDescent="0.3">
      <c r="E18" s="3"/>
      <c r="F18" s="3"/>
      <c r="G18" s="3"/>
      <c r="H18" s="3"/>
      <c r="I18" s="3"/>
      <c r="J18" s="3"/>
      <c r="K18" s="3"/>
      <c r="L18" s="3"/>
      <c r="R18" s="5"/>
    </row>
    <row r="19" spans="5:18" x14ac:dyDescent="0.3">
      <c r="E19" s="3"/>
      <c r="F19" s="3"/>
      <c r="G19" s="3"/>
      <c r="H19" s="3"/>
      <c r="I19" s="3"/>
      <c r="J19" s="3"/>
      <c r="K19" s="3"/>
      <c r="L19" s="3"/>
      <c r="R19" s="5"/>
    </row>
    <row r="20" spans="5:18" x14ac:dyDescent="0.3">
      <c r="E20" s="3"/>
      <c r="F20" s="3"/>
      <c r="G20" s="3"/>
      <c r="H20" s="3"/>
      <c r="I20" s="3"/>
      <c r="J20" s="3"/>
      <c r="K20" s="3"/>
      <c r="L20" s="3"/>
      <c r="R20" s="5"/>
    </row>
    <row r="21" spans="5:18" x14ac:dyDescent="0.3">
      <c r="E21" s="3"/>
      <c r="F21" s="3"/>
      <c r="G21" s="3"/>
      <c r="H21" s="3"/>
      <c r="I21" s="3"/>
      <c r="J21" s="3"/>
      <c r="K21" s="3"/>
      <c r="L21" s="3"/>
      <c r="R21" s="5"/>
    </row>
    <row r="22" spans="5:18" x14ac:dyDescent="0.3">
      <c r="E22" s="3"/>
      <c r="F22" s="3"/>
      <c r="G22" s="3"/>
      <c r="H22" s="3"/>
      <c r="I22" s="3"/>
      <c r="J22" s="3"/>
      <c r="K22" s="3"/>
      <c r="L22" s="3"/>
      <c r="R22" s="5"/>
    </row>
    <row r="23" spans="5:18" x14ac:dyDescent="0.3">
      <c r="E23" s="3"/>
      <c r="F23" s="3"/>
      <c r="G23" s="3"/>
      <c r="H23" s="3"/>
      <c r="I23" s="3"/>
      <c r="J23" s="3"/>
      <c r="K23" s="3"/>
      <c r="L23" s="3"/>
    </row>
    <row r="24" spans="5:18" x14ac:dyDescent="0.3">
      <c r="E24" s="3"/>
      <c r="F24" s="3"/>
      <c r="G24" s="3"/>
      <c r="H24" s="3"/>
      <c r="I24" s="3"/>
      <c r="J24" s="3"/>
      <c r="K24" s="3"/>
      <c r="L24" s="3"/>
    </row>
    <row r="25" spans="5:18" x14ac:dyDescent="0.3">
      <c r="E25" s="3"/>
      <c r="F25" s="3"/>
      <c r="G25" s="3"/>
      <c r="H25" s="3"/>
      <c r="I25" s="3"/>
      <c r="J25" s="3"/>
      <c r="K25" s="3"/>
      <c r="L25" s="3"/>
    </row>
    <row r="26" spans="5:18" x14ac:dyDescent="0.3">
      <c r="E26" s="3"/>
      <c r="F26" s="3"/>
      <c r="G26" s="3"/>
      <c r="H26" s="3"/>
      <c r="I26" s="3"/>
      <c r="J26" s="3"/>
      <c r="K26" s="3"/>
      <c r="L26" s="3"/>
    </row>
    <row r="27" spans="5:18" x14ac:dyDescent="0.3">
      <c r="E27" s="3"/>
      <c r="F27" s="3"/>
      <c r="G27" s="3"/>
      <c r="H27" s="3"/>
      <c r="I27" s="3"/>
      <c r="J27" s="3"/>
      <c r="K27" s="3"/>
      <c r="L27" s="3"/>
    </row>
    <row r="28" spans="5:18" x14ac:dyDescent="0.3">
      <c r="E28" s="3"/>
      <c r="F28" s="3"/>
      <c r="G28" s="3"/>
      <c r="H28" s="3"/>
      <c r="I28" s="3"/>
      <c r="J28" s="3"/>
      <c r="K28" s="3"/>
      <c r="L28" s="3"/>
    </row>
    <row r="29" spans="5:18" x14ac:dyDescent="0.3">
      <c r="E29" s="3"/>
      <c r="F29" s="3"/>
      <c r="G29" s="3"/>
      <c r="H29" s="3"/>
      <c r="I29" s="3"/>
      <c r="J29" s="3"/>
      <c r="K29" s="3"/>
      <c r="L29" s="3"/>
    </row>
    <row r="30" spans="5:18" x14ac:dyDescent="0.3">
      <c r="E30" s="3"/>
      <c r="F30" s="3"/>
      <c r="G30" s="3"/>
      <c r="H30" s="3"/>
      <c r="I30" s="3"/>
      <c r="J30" s="3"/>
      <c r="K30" s="3"/>
      <c r="L30" s="3"/>
    </row>
    <row r="31" spans="5:18" x14ac:dyDescent="0.3">
      <c r="E31" s="3"/>
      <c r="F31" s="3"/>
      <c r="G31" s="3"/>
      <c r="H31" s="3"/>
      <c r="I31" s="3"/>
      <c r="J31" s="3"/>
      <c r="K31" s="3"/>
      <c r="L31" s="3"/>
    </row>
    <row r="32" spans="5:18" x14ac:dyDescent="0.3">
      <c r="E32" s="3"/>
      <c r="F32" s="3"/>
      <c r="G32" s="3"/>
      <c r="H32" s="3"/>
      <c r="I32" s="3"/>
      <c r="J32" s="3"/>
      <c r="K32" s="3"/>
      <c r="L32" s="3"/>
    </row>
    <row r="33" spans="5:12" x14ac:dyDescent="0.3">
      <c r="E33" s="3"/>
      <c r="F33" s="3"/>
      <c r="G33" s="3"/>
      <c r="H33" s="3"/>
      <c r="I33" s="3"/>
      <c r="J33" s="3"/>
      <c r="K33" s="3"/>
      <c r="L33" s="3"/>
    </row>
    <row r="34" spans="5:12" x14ac:dyDescent="0.3">
      <c r="E34" s="3"/>
      <c r="F34" s="3"/>
      <c r="G34" s="3"/>
      <c r="H34" s="3"/>
      <c r="I34" s="3"/>
      <c r="J34" s="3"/>
      <c r="K34" s="3"/>
      <c r="L34" s="3"/>
    </row>
    <row r="35" spans="5:12" x14ac:dyDescent="0.3">
      <c r="E35" s="3"/>
      <c r="F35" s="3"/>
      <c r="G35" s="3"/>
      <c r="H35" s="3"/>
      <c r="I35" s="3"/>
      <c r="J35" s="3"/>
      <c r="K35" s="3"/>
      <c r="L35" s="3"/>
    </row>
    <row r="36" spans="5:12" x14ac:dyDescent="0.3">
      <c r="E36" s="3"/>
      <c r="F36" s="3"/>
      <c r="G36" s="3"/>
      <c r="H36" s="3"/>
      <c r="I36" s="3"/>
      <c r="J36" s="3"/>
      <c r="K36" s="3"/>
      <c r="L36" s="3"/>
    </row>
    <row r="37" spans="5:12" x14ac:dyDescent="0.3">
      <c r="E37" s="3"/>
      <c r="F37" s="3"/>
      <c r="G37" s="3"/>
      <c r="H37" s="3"/>
      <c r="I37" s="3"/>
      <c r="J37" s="3"/>
      <c r="K37" s="3"/>
      <c r="L37" s="3"/>
    </row>
    <row r="38" spans="5:12" x14ac:dyDescent="0.3">
      <c r="E38" s="3"/>
      <c r="F38" s="3"/>
      <c r="G38" s="3"/>
      <c r="H38" s="3"/>
      <c r="I38" s="3"/>
      <c r="J38" s="3"/>
      <c r="K38" s="3"/>
      <c r="L38" s="3"/>
    </row>
    <row r="39" spans="5:12" x14ac:dyDescent="0.3">
      <c r="E39" s="3"/>
      <c r="F39" s="3"/>
      <c r="G39" s="3"/>
      <c r="H39" s="3"/>
      <c r="I39" s="3"/>
      <c r="J39" s="3"/>
      <c r="K39" s="3"/>
      <c r="L39" s="3"/>
    </row>
    <row r="40" spans="5:12" x14ac:dyDescent="0.3">
      <c r="E40" s="3"/>
      <c r="F40" s="3"/>
      <c r="G40" s="3"/>
      <c r="H40" s="3"/>
      <c r="I40" s="3"/>
      <c r="J40" s="3"/>
      <c r="K40" s="3"/>
      <c r="L40" s="3"/>
    </row>
    <row r="41" spans="5:12" x14ac:dyDescent="0.3">
      <c r="E41" s="3"/>
      <c r="F41" s="3"/>
      <c r="G41" s="3"/>
      <c r="H41" s="3"/>
      <c r="I41" s="3"/>
      <c r="J41" s="3"/>
      <c r="K41" s="3"/>
      <c r="L41" s="3"/>
    </row>
  </sheetData>
  <mergeCells count="6">
    <mergeCell ref="B1:AG1"/>
    <mergeCell ref="AI1:BD1"/>
    <mergeCell ref="BF1:BM1"/>
    <mergeCell ref="AT4:AU4"/>
    <mergeCell ref="AW4:AZ4"/>
    <mergeCell ref="BA4:B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C8FDD-4D22-4E93-96E9-8042A400E4FA}">
  <dimension ref="A1:N154"/>
  <sheetViews>
    <sheetView tabSelected="1" zoomScale="51" zoomScaleNormal="51" workbookViewId="0">
      <pane ySplit="3" topLeftCell="A4" activePane="bottomLeft" state="frozen"/>
      <selection pane="bottomLeft" activeCell="A3" sqref="A3:XFD3"/>
    </sheetView>
  </sheetViews>
  <sheetFormatPr defaultRowHeight="14.4" x14ac:dyDescent="0.3"/>
  <cols>
    <col min="1" max="1" width="7.44140625" style="414" customWidth="1"/>
    <col min="2" max="2" width="15.44140625" customWidth="1"/>
    <col min="3" max="3" width="32.6640625" customWidth="1"/>
    <col min="4" max="4" width="50.5546875" customWidth="1"/>
    <col min="5" max="5" width="21.88671875" customWidth="1"/>
    <col min="6" max="6" width="28.88671875" style="467" customWidth="1"/>
    <col min="7" max="7" width="57.77734375" customWidth="1"/>
    <col min="8" max="8" width="53.88671875" customWidth="1"/>
    <col min="9" max="9" width="20.77734375" customWidth="1"/>
    <col min="10" max="10" width="18.21875" customWidth="1"/>
    <col min="11" max="11" width="20.33203125" customWidth="1"/>
    <col min="12" max="12" width="24" customWidth="1"/>
    <col min="13" max="13" width="28.6640625" customWidth="1"/>
    <col min="14" max="14" width="28.88671875" customWidth="1"/>
  </cols>
  <sheetData>
    <row r="1" spans="1:14" ht="145.80000000000001" customHeight="1" x14ac:dyDescent="0.3">
      <c r="A1" s="496"/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</row>
    <row r="2" spans="1:14" ht="51" customHeight="1" x14ac:dyDescent="0.3">
      <c r="A2" s="496" t="s">
        <v>1403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</row>
    <row r="3" spans="1:14" s="489" customFormat="1" ht="69" customHeight="1" x14ac:dyDescent="0.3">
      <c r="A3" s="485" t="s">
        <v>1007</v>
      </c>
      <c r="B3" s="485" t="s">
        <v>1008</v>
      </c>
      <c r="C3" s="485" t="s">
        <v>103</v>
      </c>
      <c r="D3" s="485" t="s">
        <v>104</v>
      </c>
      <c r="E3" s="485" t="s">
        <v>491</v>
      </c>
      <c r="F3" s="486" t="s">
        <v>1002</v>
      </c>
      <c r="G3" s="486" t="s">
        <v>105</v>
      </c>
      <c r="H3" s="486" t="s">
        <v>106</v>
      </c>
      <c r="I3" s="486" t="s">
        <v>1006</v>
      </c>
      <c r="J3" s="487" t="s">
        <v>1003</v>
      </c>
      <c r="K3" s="488" t="s">
        <v>1004</v>
      </c>
      <c r="L3" s="488" t="s">
        <v>1005</v>
      </c>
      <c r="M3" s="486" t="s">
        <v>492</v>
      </c>
      <c r="N3" s="486" t="s">
        <v>493</v>
      </c>
    </row>
    <row r="4" spans="1:14" ht="129" customHeight="1" x14ac:dyDescent="0.3">
      <c r="A4" s="484">
        <v>1</v>
      </c>
      <c r="B4" s="469" t="s">
        <v>107</v>
      </c>
      <c r="C4" s="469" t="s">
        <v>1009</v>
      </c>
      <c r="D4" s="469" t="s">
        <v>108</v>
      </c>
      <c r="E4" s="469" t="s">
        <v>1404</v>
      </c>
      <c r="F4" s="469" t="s">
        <v>1405</v>
      </c>
      <c r="G4" s="470" t="s">
        <v>1361</v>
      </c>
      <c r="H4" s="470" t="s">
        <v>1233</v>
      </c>
      <c r="I4" s="471">
        <v>44966</v>
      </c>
      <c r="J4" s="481">
        <v>46212</v>
      </c>
      <c r="K4" s="482">
        <v>2576640</v>
      </c>
      <c r="L4" s="483">
        <v>0.5</v>
      </c>
      <c r="M4" s="469" t="s">
        <v>299</v>
      </c>
      <c r="N4" s="469" t="s">
        <v>109</v>
      </c>
    </row>
    <row r="5" spans="1:14" ht="129" customHeight="1" x14ac:dyDescent="0.3">
      <c r="A5" s="484">
        <v>17</v>
      </c>
      <c r="B5" s="469" t="s">
        <v>123</v>
      </c>
      <c r="C5" s="469" t="s">
        <v>1010</v>
      </c>
      <c r="D5" s="469" t="s">
        <v>124</v>
      </c>
      <c r="E5" s="469" t="s">
        <v>1404</v>
      </c>
      <c r="F5" s="469" t="s">
        <v>1405</v>
      </c>
      <c r="G5" s="470" t="s">
        <v>1362</v>
      </c>
      <c r="H5" s="470" t="s">
        <v>1234</v>
      </c>
      <c r="I5" s="471">
        <v>45051</v>
      </c>
      <c r="J5" s="481">
        <v>46423</v>
      </c>
      <c r="K5" s="482">
        <v>4703456.78</v>
      </c>
      <c r="L5" s="483">
        <v>0.5</v>
      </c>
      <c r="M5" s="469" t="s">
        <v>299</v>
      </c>
      <c r="N5" s="469" t="s">
        <v>109</v>
      </c>
    </row>
    <row r="6" spans="1:14" ht="129" customHeight="1" x14ac:dyDescent="0.3">
      <c r="A6" s="484">
        <v>18</v>
      </c>
      <c r="B6" s="473" t="s">
        <v>125</v>
      </c>
      <c r="C6" s="474" t="s">
        <v>1011</v>
      </c>
      <c r="D6" s="469" t="s">
        <v>1074</v>
      </c>
      <c r="E6" s="469" t="s">
        <v>1404</v>
      </c>
      <c r="F6" s="469" t="s">
        <v>1406</v>
      </c>
      <c r="G6" s="472" t="s">
        <v>1363</v>
      </c>
      <c r="H6" s="472" t="s">
        <v>1235</v>
      </c>
      <c r="I6" s="471">
        <v>45536</v>
      </c>
      <c r="J6" s="481">
        <v>46631</v>
      </c>
      <c r="K6" s="482">
        <v>2468247.4300000002</v>
      </c>
      <c r="L6" s="483">
        <v>0.5</v>
      </c>
      <c r="M6" s="469" t="s">
        <v>1212</v>
      </c>
      <c r="N6" s="469" t="s">
        <v>127</v>
      </c>
    </row>
    <row r="7" spans="1:14" ht="129" customHeight="1" x14ac:dyDescent="0.3">
      <c r="A7" s="484">
        <v>19</v>
      </c>
      <c r="B7" s="474" t="s">
        <v>128</v>
      </c>
      <c r="C7" s="469" t="s">
        <v>1009</v>
      </c>
      <c r="D7" s="469" t="s">
        <v>1075</v>
      </c>
      <c r="E7" s="469" t="s">
        <v>1404</v>
      </c>
      <c r="F7" s="469" t="s">
        <v>1405</v>
      </c>
      <c r="G7" s="470" t="s">
        <v>1364</v>
      </c>
      <c r="H7" s="470" t="s">
        <v>1236</v>
      </c>
      <c r="I7" s="471">
        <v>45168</v>
      </c>
      <c r="J7" s="481">
        <v>46417</v>
      </c>
      <c r="K7" s="482">
        <v>819992</v>
      </c>
      <c r="L7" s="483">
        <v>0.5</v>
      </c>
      <c r="M7" s="469" t="s">
        <v>299</v>
      </c>
      <c r="N7" s="475" t="s">
        <v>109</v>
      </c>
    </row>
    <row r="8" spans="1:14" ht="129" customHeight="1" x14ac:dyDescent="0.3">
      <c r="A8" s="484">
        <v>20</v>
      </c>
      <c r="B8" s="474" t="s">
        <v>130</v>
      </c>
      <c r="C8" s="469" t="s">
        <v>131</v>
      </c>
      <c r="D8" s="469" t="s">
        <v>1076</v>
      </c>
      <c r="E8" s="469" t="s">
        <v>1404</v>
      </c>
      <c r="F8" s="469" t="s">
        <v>1405</v>
      </c>
      <c r="G8" s="472" t="s">
        <v>1365</v>
      </c>
      <c r="H8" s="476" t="s">
        <v>1237</v>
      </c>
      <c r="I8" s="471">
        <v>45484</v>
      </c>
      <c r="J8" s="481">
        <v>46214</v>
      </c>
      <c r="K8" s="482">
        <v>799070.18</v>
      </c>
      <c r="L8" s="483">
        <v>0.5</v>
      </c>
      <c r="M8" s="469" t="s">
        <v>324</v>
      </c>
      <c r="N8" s="469" t="s">
        <v>132</v>
      </c>
    </row>
    <row r="9" spans="1:14" ht="129" customHeight="1" x14ac:dyDescent="0.3">
      <c r="A9" s="484">
        <v>21</v>
      </c>
      <c r="B9" s="469" t="s">
        <v>133</v>
      </c>
      <c r="C9" s="469" t="s">
        <v>1012</v>
      </c>
      <c r="D9" s="469" t="s">
        <v>1077</v>
      </c>
      <c r="E9" s="469" t="s">
        <v>1404</v>
      </c>
      <c r="F9" s="469" t="s">
        <v>1407</v>
      </c>
      <c r="G9" s="472" t="s">
        <v>1366</v>
      </c>
      <c r="H9" s="472" t="s">
        <v>1238</v>
      </c>
      <c r="I9" s="471">
        <v>45659</v>
      </c>
      <c r="J9" s="481">
        <v>46754</v>
      </c>
      <c r="K9" s="482">
        <v>58157.78</v>
      </c>
      <c r="L9" s="483">
        <v>0.5</v>
      </c>
      <c r="M9" s="469" t="s">
        <v>1210</v>
      </c>
      <c r="N9" s="469" t="s">
        <v>136</v>
      </c>
    </row>
    <row r="10" spans="1:14" ht="129" customHeight="1" x14ac:dyDescent="0.3">
      <c r="A10" s="484">
        <v>22</v>
      </c>
      <c r="B10" s="474" t="s">
        <v>137</v>
      </c>
      <c r="C10" s="469" t="s">
        <v>1013</v>
      </c>
      <c r="D10" s="469" t="s">
        <v>1078</v>
      </c>
      <c r="E10" s="469" t="s">
        <v>1404</v>
      </c>
      <c r="F10" s="469" t="s">
        <v>1405</v>
      </c>
      <c r="G10" s="472" t="s">
        <v>1365</v>
      </c>
      <c r="H10" s="476" t="s">
        <v>1239</v>
      </c>
      <c r="I10" s="471">
        <v>45446</v>
      </c>
      <c r="J10" s="481">
        <v>46359</v>
      </c>
      <c r="K10" s="482">
        <v>897389.46</v>
      </c>
      <c r="L10" s="483">
        <v>0.5</v>
      </c>
      <c r="M10" s="469" t="s">
        <v>1213</v>
      </c>
      <c r="N10" s="469" t="s">
        <v>138</v>
      </c>
    </row>
    <row r="11" spans="1:14" ht="129" customHeight="1" x14ac:dyDescent="0.3">
      <c r="A11" s="484">
        <v>23</v>
      </c>
      <c r="B11" s="474" t="s">
        <v>139</v>
      </c>
      <c r="C11" s="469" t="s">
        <v>1014</v>
      </c>
      <c r="D11" s="469" t="s">
        <v>1079</v>
      </c>
      <c r="E11" s="469" t="s">
        <v>1404</v>
      </c>
      <c r="F11" s="469" t="s">
        <v>1405</v>
      </c>
      <c r="G11" s="472" t="s">
        <v>1365</v>
      </c>
      <c r="H11" s="476" t="s">
        <v>1240</v>
      </c>
      <c r="I11" s="471">
        <v>45484</v>
      </c>
      <c r="J11" s="481">
        <v>46579</v>
      </c>
      <c r="K11" s="482">
        <v>642535</v>
      </c>
      <c r="L11" s="483">
        <v>0.5</v>
      </c>
      <c r="M11" s="469" t="s">
        <v>1210</v>
      </c>
      <c r="N11" s="469" t="s">
        <v>140</v>
      </c>
    </row>
    <row r="12" spans="1:14" ht="129" customHeight="1" x14ac:dyDescent="0.3">
      <c r="A12" s="484">
        <v>24</v>
      </c>
      <c r="B12" s="474" t="s">
        <v>141</v>
      </c>
      <c r="C12" s="469" t="s">
        <v>1010</v>
      </c>
      <c r="D12" s="469" t="s">
        <v>1080</v>
      </c>
      <c r="E12" s="469" t="s">
        <v>1404</v>
      </c>
      <c r="F12" s="469" t="s">
        <v>1405</v>
      </c>
      <c r="G12" s="470" t="s">
        <v>1367</v>
      </c>
      <c r="H12" s="470" t="s">
        <v>1241</v>
      </c>
      <c r="I12" s="471">
        <v>45086</v>
      </c>
      <c r="J12" s="481">
        <v>46365</v>
      </c>
      <c r="K12" s="482">
        <v>4000000</v>
      </c>
      <c r="L12" s="483">
        <v>0.5</v>
      </c>
      <c r="M12" s="469" t="s">
        <v>299</v>
      </c>
      <c r="N12" s="469" t="s">
        <v>109</v>
      </c>
    </row>
    <row r="13" spans="1:14" ht="129" customHeight="1" x14ac:dyDescent="0.3">
      <c r="A13" s="484">
        <v>25</v>
      </c>
      <c r="B13" s="473" t="s">
        <v>142</v>
      </c>
      <c r="C13" s="474" t="s">
        <v>143</v>
      </c>
      <c r="D13" s="469" t="s">
        <v>1081</v>
      </c>
      <c r="E13" s="469" t="s">
        <v>1404</v>
      </c>
      <c r="F13" s="469" t="s">
        <v>1406</v>
      </c>
      <c r="G13" s="472" t="s">
        <v>1363</v>
      </c>
      <c r="H13" s="472" t="s">
        <v>1242</v>
      </c>
      <c r="I13" s="471">
        <v>45474</v>
      </c>
      <c r="J13" s="481">
        <v>46569</v>
      </c>
      <c r="K13" s="482">
        <v>415024.49</v>
      </c>
      <c r="L13" s="483">
        <v>0.5</v>
      </c>
      <c r="M13" s="469" t="s">
        <v>1214</v>
      </c>
      <c r="N13" s="469" t="s">
        <v>111</v>
      </c>
    </row>
    <row r="14" spans="1:14" ht="129" customHeight="1" x14ac:dyDescent="0.3">
      <c r="A14" s="484">
        <v>26</v>
      </c>
      <c r="B14" s="474" t="s">
        <v>144</v>
      </c>
      <c r="C14" s="469" t="s">
        <v>145</v>
      </c>
      <c r="D14" s="469" t="s">
        <v>1082</v>
      </c>
      <c r="E14" s="469" t="s">
        <v>1404</v>
      </c>
      <c r="F14" s="469" t="s">
        <v>1405</v>
      </c>
      <c r="G14" s="472" t="s">
        <v>1365</v>
      </c>
      <c r="H14" s="476" t="s">
        <v>1243</v>
      </c>
      <c r="I14" s="471">
        <v>45474</v>
      </c>
      <c r="J14" s="481">
        <v>46569</v>
      </c>
      <c r="K14" s="482">
        <v>563676</v>
      </c>
      <c r="L14" s="483">
        <v>0.5</v>
      </c>
      <c r="M14" s="469" t="s">
        <v>1215</v>
      </c>
      <c r="N14" s="469" t="s">
        <v>146</v>
      </c>
    </row>
    <row r="15" spans="1:14" ht="129" customHeight="1" x14ac:dyDescent="0.3">
      <c r="A15" s="484">
        <v>27</v>
      </c>
      <c r="B15" s="469" t="s">
        <v>147</v>
      </c>
      <c r="C15" s="469" t="s">
        <v>1015</v>
      </c>
      <c r="D15" s="469" t="s">
        <v>1083</v>
      </c>
      <c r="E15" s="469" t="s">
        <v>1404</v>
      </c>
      <c r="F15" s="469" t="s">
        <v>1407</v>
      </c>
      <c r="G15" s="472" t="s">
        <v>1366</v>
      </c>
      <c r="H15" s="472" t="s">
        <v>1244</v>
      </c>
      <c r="I15" s="471">
        <v>45439</v>
      </c>
      <c r="J15" s="481">
        <v>46534</v>
      </c>
      <c r="K15" s="482">
        <v>1646342.22</v>
      </c>
      <c r="L15" s="483">
        <v>0.5</v>
      </c>
      <c r="M15" s="469" t="s">
        <v>299</v>
      </c>
      <c r="N15" s="469" t="s">
        <v>109</v>
      </c>
    </row>
    <row r="16" spans="1:14" ht="129" customHeight="1" x14ac:dyDescent="0.3">
      <c r="A16" s="484">
        <v>29</v>
      </c>
      <c r="B16" s="473" t="s">
        <v>148</v>
      </c>
      <c r="C16" s="474" t="s">
        <v>1016</v>
      </c>
      <c r="D16" s="469" t="s">
        <v>1084</v>
      </c>
      <c r="E16" s="469" t="s">
        <v>1404</v>
      </c>
      <c r="F16" s="469" t="s">
        <v>1406</v>
      </c>
      <c r="G16" s="472" t="s">
        <v>1363</v>
      </c>
      <c r="H16" s="472" t="s">
        <v>1245</v>
      </c>
      <c r="I16" s="471">
        <v>45444</v>
      </c>
      <c r="J16" s="481">
        <v>46539</v>
      </c>
      <c r="K16" s="482">
        <v>2873169.2</v>
      </c>
      <c r="L16" s="483">
        <v>0.5</v>
      </c>
      <c r="M16" s="469" t="s">
        <v>1216</v>
      </c>
      <c r="N16" s="469" t="s">
        <v>150</v>
      </c>
    </row>
    <row r="17" spans="1:14" ht="129" customHeight="1" x14ac:dyDescent="0.3">
      <c r="A17" s="484">
        <v>30</v>
      </c>
      <c r="B17" s="469" t="s">
        <v>151</v>
      </c>
      <c r="C17" s="469" t="s">
        <v>1017</v>
      </c>
      <c r="D17" s="469" t="s">
        <v>1085</v>
      </c>
      <c r="E17" s="469" t="s">
        <v>1404</v>
      </c>
      <c r="F17" s="469" t="s">
        <v>1405</v>
      </c>
      <c r="G17" s="472" t="s">
        <v>1365</v>
      </c>
      <c r="H17" s="476" t="s">
        <v>1246</v>
      </c>
      <c r="I17" s="471">
        <v>45474</v>
      </c>
      <c r="J17" s="481">
        <v>46569</v>
      </c>
      <c r="K17" s="482">
        <v>836740</v>
      </c>
      <c r="L17" s="483">
        <v>0.5</v>
      </c>
      <c r="M17" s="469" t="s">
        <v>1217</v>
      </c>
      <c r="N17" s="469" t="s">
        <v>153</v>
      </c>
    </row>
    <row r="18" spans="1:14" ht="129" customHeight="1" x14ac:dyDescent="0.3">
      <c r="A18" s="484">
        <v>31</v>
      </c>
      <c r="B18" s="469" t="s">
        <v>154</v>
      </c>
      <c r="C18" s="469" t="s">
        <v>155</v>
      </c>
      <c r="D18" s="469" t="s">
        <v>1086</v>
      </c>
      <c r="E18" s="469" t="s">
        <v>1404</v>
      </c>
      <c r="F18" s="469" t="s">
        <v>1405</v>
      </c>
      <c r="G18" s="472" t="s">
        <v>1365</v>
      </c>
      <c r="H18" s="476" t="s">
        <v>1247</v>
      </c>
      <c r="I18" s="471">
        <v>45536</v>
      </c>
      <c r="J18" s="481">
        <v>46631</v>
      </c>
      <c r="K18" s="482">
        <v>415996.74</v>
      </c>
      <c r="L18" s="483">
        <v>0.5</v>
      </c>
      <c r="M18" s="469" t="s">
        <v>1212</v>
      </c>
      <c r="N18" s="469" t="s">
        <v>156</v>
      </c>
    </row>
    <row r="19" spans="1:14" ht="129" customHeight="1" x14ac:dyDescent="0.3">
      <c r="A19" s="484">
        <v>32</v>
      </c>
      <c r="B19" s="469" t="s">
        <v>157</v>
      </c>
      <c r="C19" s="469" t="s">
        <v>1018</v>
      </c>
      <c r="D19" s="469" t="s">
        <v>1087</v>
      </c>
      <c r="E19" s="469" t="s">
        <v>1404</v>
      </c>
      <c r="F19" s="469" t="s">
        <v>1407</v>
      </c>
      <c r="G19" s="472" t="s">
        <v>1366</v>
      </c>
      <c r="H19" s="472" t="s">
        <v>1248</v>
      </c>
      <c r="I19" s="471">
        <v>45553</v>
      </c>
      <c r="J19" s="481">
        <v>46648</v>
      </c>
      <c r="K19" s="482">
        <v>695500</v>
      </c>
      <c r="L19" s="483">
        <v>0.5</v>
      </c>
      <c r="M19" s="469" t="s">
        <v>1218</v>
      </c>
      <c r="N19" s="469" t="s">
        <v>158</v>
      </c>
    </row>
    <row r="20" spans="1:14" ht="129" customHeight="1" x14ac:dyDescent="0.3">
      <c r="A20" s="484">
        <v>33</v>
      </c>
      <c r="B20" s="469" t="s">
        <v>159</v>
      </c>
      <c r="C20" s="469" t="s">
        <v>160</v>
      </c>
      <c r="D20" s="469" t="s">
        <v>161</v>
      </c>
      <c r="E20" s="469" t="s">
        <v>1404</v>
      </c>
      <c r="F20" s="469" t="s">
        <v>1405</v>
      </c>
      <c r="G20" s="472" t="s">
        <v>1365</v>
      </c>
      <c r="H20" s="476" t="s">
        <v>1249</v>
      </c>
      <c r="I20" s="471">
        <v>45474</v>
      </c>
      <c r="J20" s="481">
        <v>46266</v>
      </c>
      <c r="K20" s="482">
        <v>704688</v>
      </c>
      <c r="L20" s="483">
        <v>0.5</v>
      </c>
      <c r="M20" s="469" t="s">
        <v>1219</v>
      </c>
      <c r="N20" s="469" t="s">
        <v>162</v>
      </c>
    </row>
    <row r="21" spans="1:14" ht="129" customHeight="1" x14ac:dyDescent="0.3">
      <c r="A21" s="484">
        <v>34</v>
      </c>
      <c r="B21" s="469" t="s">
        <v>163</v>
      </c>
      <c r="C21" s="469" t="s">
        <v>1019</v>
      </c>
      <c r="D21" s="469" t="s">
        <v>1088</v>
      </c>
      <c r="E21" s="469" t="s">
        <v>1404</v>
      </c>
      <c r="F21" s="469" t="s">
        <v>1405</v>
      </c>
      <c r="G21" s="472" t="s">
        <v>1365</v>
      </c>
      <c r="H21" s="476" t="s">
        <v>1250</v>
      </c>
      <c r="I21" s="471">
        <v>45414</v>
      </c>
      <c r="J21" s="481">
        <v>46509</v>
      </c>
      <c r="K21" s="482">
        <v>949999.74</v>
      </c>
      <c r="L21" s="483">
        <v>0.5</v>
      </c>
      <c r="M21" s="469" t="s">
        <v>349</v>
      </c>
      <c r="N21" s="469" t="s">
        <v>164</v>
      </c>
    </row>
    <row r="22" spans="1:14" ht="129" customHeight="1" x14ac:dyDescent="0.3">
      <c r="A22" s="484">
        <v>35</v>
      </c>
      <c r="B22" s="469" t="s">
        <v>165</v>
      </c>
      <c r="C22" s="469" t="s">
        <v>166</v>
      </c>
      <c r="D22" s="469" t="s">
        <v>1089</v>
      </c>
      <c r="E22" s="469" t="s">
        <v>1404</v>
      </c>
      <c r="F22" s="469" t="s">
        <v>1405</v>
      </c>
      <c r="G22" s="472" t="s">
        <v>1365</v>
      </c>
      <c r="H22" s="476" t="s">
        <v>1240</v>
      </c>
      <c r="I22" s="471">
        <v>45442</v>
      </c>
      <c r="J22" s="481">
        <v>46537</v>
      </c>
      <c r="K22" s="482">
        <v>804439.93</v>
      </c>
      <c r="L22" s="483">
        <v>0.5</v>
      </c>
      <c r="M22" s="469" t="s">
        <v>349</v>
      </c>
      <c r="N22" s="469" t="s">
        <v>167</v>
      </c>
    </row>
    <row r="23" spans="1:14" ht="129" customHeight="1" x14ac:dyDescent="0.3">
      <c r="A23" s="484">
        <v>36</v>
      </c>
      <c r="B23" s="469" t="s">
        <v>168</v>
      </c>
      <c r="C23" s="469" t="s">
        <v>1020</v>
      </c>
      <c r="D23" s="469" t="s">
        <v>1090</v>
      </c>
      <c r="E23" s="469" t="s">
        <v>1404</v>
      </c>
      <c r="F23" s="469" t="s">
        <v>1405</v>
      </c>
      <c r="G23" s="472" t="s">
        <v>1365</v>
      </c>
      <c r="H23" s="476" t="s">
        <v>1251</v>
      </c>
      <c r="I23" s="471">
        <v>45460</v>
      </c>
      <c r="J23" s="481">
        <v>46555</v>
      </c>
      <c r="K23" s="482">
        <v>1145130.97</v>
      </c>
      <c r="L23" s="483">
        <v>0.5</v>
      </c>
      <c r="M23" s="469" t="s">
        <v>1216</v>
      </c>
      <c r="N23" s="469" t="s">
        <v>169</v>
      </c>
    </row>
    <row r="24" spans="1:14" ht="129" customHeight="1" x14ac:dyDescent="0.3">
      <c r="A24" s="484">
        <v>37</v>
      </c>
      <c r="B24" s="473" t="s">
        <v>170</v>
      </c>
      <c r="C24" s="474" t="s">
        <v>1021</v>
      </c>
      <c r="D24" s="469" t="s">
        <v>171</v>
      </c>
      <c r="E24" s="469" t="s">
        <v>1404</v>
      </c>
      <c r="F24" s="469" t="s">
        <v>1406</v>
      </c>
      <c r="G24" s="472" t="s">
        <v>1363</v>
      </c>
      <c r="H24" s="472" t="s">
        <v>1252</v>
      </c>
      <c r="I24" s="471">
        <v>45537</v>
      </c>
      <c r="J24" s="481">
        <v>46632</v>
      </c>
      <c r="K24" s="482">
        <v>913717.58</v>
      </c>
      <c r="L24" s="483">
        <v>0.5</v>
      </c>
      <c r="M24" s="469" t="s">
        <v>1220</v>
      </c>
      <c r="N24" s="469" t="s">
        <v>172</v>
      </c>
    </row>
    <row r="25" spans="1:14" ht="129" customHeight="1" x14ac:dyDescent="0.3">
      <c r="A25" s="484">
        <v>38</v>
      </c>
      <c r="B25" s="473" t="s">
        <v>173</v>
      </c>
      <c r="C25" s="474" t="s">
        <v>174</v>
      </c>
      <c r="D25" s="469" t="s">
        <v>1091</v>
      </c>
      <c r="E25" s="469" t="s">
        <v>1404</v>
      </c>
      <c r="F25" s="469" t="s">
        <v>1406</v>
      </c>
      <c r="G25" s="472" t="s">
        <v>1363</v>
      </c>
      <c r="H25" s="472" t="s">
        <v>1253</v>
      </c>
      <c r="I25" s="471">
        <v>45474</v>
      </c>
      <c r="J25" s="481">
        <v>46569</v>
      </c>
      <c r="K25" s="482">
        <v>639482.87</v>
      </c>
      <c r="L25" s="483">
        <v>0.5</v>
      </c>
      <c r="M25" s="469" t="s">
        <v>1221</v>
      </c>
      <c r="N25" s="469" t="s">
        <v>176</v>
      </c>
    </row>
    <row r="26" spans="1:14" ht="129" customHeight="1" x14ac:dyDescent="0.3">
      <c r="A26" s="484">
        <v>39</v>
      </c>
      <c r="B26" s="473" t="s">
        <v>177</v>
      </c>
      <c r="C26" s="474" t="s">
        <v>178</v>
      </c>
      <c r="D26" s="469" t="s">
        <v>1092</v>
      </c>
      <c r="E26" s="469" t="s">
        <v>1404</v>
      </c>
      <c r="F26" s="469" t="s">
        <v>1406</v>
      </c>
      <c r="G26" s="472" t="s">
        <v>1363</v>
      </c>
      <c r="H26" s="472" t="s">
        <v>1254</v>
      </c>
      <c r="I26" s="471">
        <v>45429</v>
      </c>
      <c r="J26" s="481">
        <v>46524</v>
      </c>
      <c r="K26" s="482">
        <v>2129828.73</v>
      </c>
      <c r="L26" s="483">
        <v>0.5</v>
      </c>
      <c r="M26" s="469" t="s">
        <v>1217</v>
      </c>
      <c r="N26" s="469" t="s">
        <v>179</v>
      </c>
    </row>
    <row r="27" spans="1:14" ht="129" customHeight="1" x14ac:dyDescent="0.3">
      <c r="A27" s="484">
        <v>40</v>
      </c>
      <c r="B27" s="473" t="s">
        <v>180</v>
      </c>
      <c r="C27" s="474" t="s">
        <v>1022</v>
      </c>
      <c r="D27" s="469" t="s">
        <v>1093</v>
      </c>
      <c r="E27" s="469" t="s">
        <v>1404</v>
      </c>
      <c r="F27" s="469" t="s">
        <v>1406</v>
      </c>
      <c r="G27" s="472" t="s">
        <v>1363</v>
      </c>
      <c r="H27" s="472" t="s">
        <v>1255</v>
      </c>
      <c r="I27" s="471">
        <v>45467</v>
      </c>
      <c r="J27" s="481">
        <v>46562</v>
      </c>
      <c r="K27" s="482">
        <v>235500.88</v>
      </c>
      <c r="L27" s="483">
        <v>0.5</v>
      </c>
      <c r="M27" s="469" t="s">
        <v>1222</v>
      </c>
      <c r="N27" s="469" t="s">
        <v>182</v>
      </c>
    </row>
    <row r="28" spans="1:14" ht="129" customHeight="1" x14ac:dyDescent="0.3">
      <c r="A28" s="484">
        <v>41</v>
      </c>
      <c r="B28" s="469" t="s">
        <v>183</v>
      </c>
      <c r="C28" s="469" t="s">
        <v>184</v>
      </c>
      <c r="D28" s="469" t="s">
        <v>1094</v>
      </c>
      <c r="E28" s="469" t="s">
        <v>1404</v>
      </c>
      <c r="F28" s="469" t="s">
        <v>1405</v>
      </c>
      <c r="G28" s="472" t="s">
        <v>1365</v>
      </c>
      <c r="H28" s="476" t="s">
        <v>1256</v>
      </c>
      <c r="I28" s="471">
        <v>45474</v>
      </c>
      <c r="J28" s="481">
        <v>45962</v>
      </c>
      <c r="K28" s="482">
        <v>196515.13</v>
      </c>
      <c r="L28" s="483">
        <v>0.5</v>
      </c>
      <c r="M28" s="469" t="s">
        <v>1223</v>
      </c>
      <c r="N28" s="469" t="s">
        <v>185</v>
      </c>
    </row>
    <row r="29" spans="1:14" ht="129" customHeight="1" x14ac:dyDescent="0.3">
      <c r="A29" s="484">
        <v>42</v>
      </c>
      <c r="B29" s="473" t="s">
        <v>186</v>
      </c>
      <c r="C29" s="474" t="s">
        <v>1023</v>
      </c>
      <c r="D29" s="469" t="s">
        <v>1095</v>
      </c>
      <c r="E29" s="469" t="s">
        <v>1404</v>
      </c>
      <c r="F29" s="469" t="s">
        <v>1406</v>
      </c>
      <c r="G29" s="472" t="s">
        <v>1363</v>
      </c>
      <c r="H29" s="472" t="s">
        <v>1257</v>
      </c>
      <c r="I29" s="471">
        <v>45446</v>
      </c>
      <c r="J29" s="481">
        <v>46541</v>
      </c>
      <c r="K29" s="482">
        <v>947255.2</v>
      </c>
      <c r="L29" s="483">
        <v>0.5</v>
      </c>
      <c r="M29" s="469" t="s">
        <v>1224</v>
      </c>
      <c r="N29" s="469" t="s">
        <v>188</v>
      </c>
    </row>
    <row r="30" spans="1:14" ht="129" customHeight="1" x14ac:dyDescent="0.3">
      <c r="A30" s="484">
        <v>43</v>
      </c>
      <c r="B30" s="473" t="s">
        <v>189</v>
      </c>
      <c r="C30" s="474" t="s">
        <v>1024</v>
      </c>
      <c r="D30" s="469" t="s">
        <v>1096</v>
      </c>
      <c r="E30" s="469" t="s">
        <v>1404</v>
      </c>
      <c r="F30" s="469" t="s">
        <v>1406</v>
      </c>
      <c r="G30" s="472" t="s">
        <v>1363</v>
      </c>
      <c r="H30" s="472" t="s">
        <v>1258</v>
      </c>
      <c r="I30" s="471">
        <v>45415</v>
      </c>
      <c r="J30" s="481">
        <v>46510</v>
      </c>
      <c r="K30" s="482">
        <v>1130624.07</v>
      </c>
      <c r="L30" s="483">
        <v>0.5</v>
      </c>
      <c r="M30" s="469" t="s">
        <v>1225</v>
      </c>
      <c r="N30" s="469" t="s">
        <v>191</v>
      </c>
    </row>
    <row r="31" spans="1:14" ht="129" customHeight="1" x14ac:dyDescent="0.3">
      <c r="A31" s="484">
        <v>44</v>
      </c>
      <c r="B31" s="473" t="s">
        <v>192</v>
      </c>
      <c r="C31" s="474" t="s">
        <v>193</v>
      </c>
      <c r="D31" s="469" t="s">
        <v>1097</v>
      </c>
      <c r="E31" s="469" t="s">
        <v>1404</v>
      </c>
      <c r="F31" s="469" t="s">
        <v>1406</v>
      </c>
      <c r="G31" s="472" t="s">
        <v>1363</v>
      </c>
      <c r="H31" s="472" t="s">
        <v>1259</v>
      </c>
      <c r="I31" s="471">
        <v>45474</v>
      </c>
      <c r="J31" s="481">
        <v>46569</v>
      </c>
      <c r="K31" s="482">
        <v>2226825.83</v>
      </c>
      <c r="L31" s="483">
        <v>0.5</v>
      </c>
      <c r="M31" s="469" t="s">
        <v>324</v>
      </c>
      <c r="N31" s="469" t="s">
        <v>194</v>
      </c>
    </row>
    <row r="32" spans="1:14" ht="129" customHeight="1" x14ac:dyDescent="0.3">
      <c r="A32" s="484">
        <v>45</v>
      </c>
      <c r="B32" s="469" t="s">
        <v>195</v>
      </c>
      <c r="C32" s="474" t="s">
        <v>1025</v>
      </c>
      <c r="D32" s="469" t="s">
        <v>1098</v>
      </c>
      <c r="E32" s="469" t="s">
        <v>1404</v>
      </c>
      <c r="F32" s="469" t="s">
        <v>1406</v>
      </c>
      <c r="G32" s="472" t="s">
        <v>1363</v>
      </c>
      <c r="H32" s="472" t="s">
        <v>1260</v>
      </c>
      <c r="I32" s="471">
        <v>45550</v>
      </c>
      <c r="J32" s="481">
        <v>46645</v>
      </c>
      <c r="K32" s="482">
        <v>5594315.25</v>
      </c>
      <c r="L32" s="483">
        <v>0.5</v>
      </c>
      <c r="M32" s="469" t="s">
        <v>1226</v>
      </c>
      <c r="N32" s="469" t="s">
        <v>197</v>
      </c>
    </row>
    <row r="33" spans="1:14" ht="129" customHeight="1" x14ac:dyDescent="0.3">
      <c r="A33" s="484">
        <v>46</v>
      </c>
      <c r="B33" s="469" t="s">
        <v>198</v>
      </c>
      <c r="C33" s="469" t="s">
        <v>1026</v>
      </c>
      <c r="D33" s="469" t="s">
        <v>1099</v>
      </c>
      <c r="E33" s="469" t="s">
        <v>1404</v>
      </c>
      <c r="F33" s="469" t="s">
        <v>1405</v>
      </c>
      <c r="G33" s="472" t="s">
        <v>1365</v>
      </c>
      <c r="H33" s="476" t="s">
        <v>1243</v>
      </c>
      <c r="I33" s="471">
        <v>45439</v>
      </c>
      <c r="J33" s="481">
        <v>46534</v>
      </c>
      <c r="K33" s="482">
        <v>1030001.09</v>
      </c>
      <c r="L33" s="483">
        <v>0.5</v>
      </c>
      <c r="M33" s="469" t="s">
        <v>1225</v>
      </c>
      <c r="N33" s="469" t="s">
        <v>199</v>
      </c>
    </row>
    <row r="34" spans="1:14" ht="129" customHeight="1" x14ac:dyDescent="0.3">
      <c r="A34" s="484">
        <v>47</v>
      </c>
      <c r="B34" s="469" t="s">
        <v>200</v>
      </c>
      <c r="C34" s="469" t="s">
        <v>1027</v>
      </c>
      <c r="D34" s="469" t="s">
        <v>1100</v>
      </c>
      <c r="E34" s="469" t="s">
        <v>1404</v>
      </c>
      <c r="F34" s="469" t="s">
        <v>1406</v>
      </c>
      <c r="G34" s="472" t="s">
        <v>1368</v>
      </c>
      <c r="H34" s="472" t="s">
        <v>1261</v>
      </c>
      <c r="I34" s="471">
        <v>45656</v>
      </c>
      <c r="J34" s="481">
        <v>46568</v>
      </c>
      <c r="K34" s="482">
        <v>560853</v>
      </c>
      <c r="L34" s="483">
        <v>0.5</v>
      </c>
      <c r="M34" s="469" t="s">
        <v>1220</v>
      </c>
      <c r="N34" s="469" t="s">
        <v>201</v>
      </c>
    </row>
    <row r="35" spans="1:14" ht="129" customHeight="1" x14ac:dyDescent="0.3">
      <c r="A35" s="484">
        <v>48</v>
      </c>
      <c r="B35" s="473" t="s">
        <v>203</v>
      </c>
      <c r="C35" s="474" t="s">
        <v>1028</v>
      </c>
      <c r="D35" s="469" t="s">
        <v>1101</v>
      </c>
      <c r="E35" s="469" t="s">
        <v>1404</v>
      </c>
      <c r="F35" s="469" t="s">
        <v>1406</v>
      </c>
      <c r="G35" s="472" t="s">
        <v>1363</v>
      </c>
      <c r="H35" s="472" t="s">
        <v>1262</v>
      </c>
      <c r="I35" s="471">
        <v>45420</v>
      </c>
      <c r="J35" s="481">
        <v>46515</v>
      </c>
      <c r="K35" s="482">
        <v>2998223.46</v>
      </c>
      <c r="L35" s="483">
        <v>0.5</v>
      </c>
      <c r="M35" s="469" t="s">
        <v>349</v>
      </c>
      <c r="N35" s="469" t="s">
        <v>204</v>
      </c>
    </row>
    <row r="36" spans="1:14" ht="129" customHeight="1" x14ac:dyDescent="0.3">
      <c r="A36" s="484">
        <v>49</v>
      </c>
      <c r="B36" s="473" t="s">
        <v>205</v>
      </c>
      <c r="C36" s="474" t="s">
        <v>1029</v>
      </c>
      <c r="D36" s="469" t="s">
        <v>1102</v>
      </c>
      <c r="E36" s="469" t="s">
        <v>1404</v>
      </c>
      <c r="F36" s="469" t="s">
        <v>1406</v>
      </c>
      <c r="G36" s="472" t="s">
        <v>1363</v>
      </c>
      <c r="H36" s="472" t="s">
        <v>1263</v>
      </c>
      <c r="I36" s="471">
        <v>45566</v>
      </c>
      <c r="J36" s="481">
        <v>46661</v>
      </c>
      <c r="K36" s="482">
        <v>795400.91</v>
      </c>
      <c r="L36" s="483">
        <v>0.5</v>
      </c>
      <c r="M36" s="469" t="s">
        <v>1211</v>
      </c>
      <c r="N36" s="469" t="s">
        <v>206</v>
      </c>
    </row>
    <row r="37" spans="1:14" ht="129" customHeight="1" x14ac:dyDescent="0.3">
      <c r="A37" s="484">
        <v>50</v>
      </c>
      <c r="B37" s="473" t="s">
        <v>207</v>
      </c>
      <c r="C37" s="474" t="s">
        <v>1030</v>
      </c>
      <c r="D37" s="469" t="s">
        <v>208</v>
      </c>
      <c r="E37" s="469" t="s">
        <v>1404</v>
      </c>
      <c r="F37" s="469" t="s">
        <v>1406</v>
      </c>
      <c r="G37" s="472" t="s">
        <v>1363</v>
      </c>
      <c r="H37" s="472" t="s">
        <v>1264</v>
      </c>
      <c r="I37" s="471">
        <v>45581</v>
      </c>
      <c r="J37" s="481">
        <v>46676</v>
      </c>
      <c r="K37" s="482">
        <v>446855.32</v>
      </c>
      <c r="L37" s="483">
        <v>0.5</v>
      </c>
      <c r="M37" s="469" t="s">
        <v>1227</v>
      </c>
      <c r="N37" s="469" t="s">
        <v>210</v>
      </c>
    </row>
    <row r="38" spans="1:14" ht="129" customHeight="1" x14ac:dyDescent="0.3">
      <c r="A38" s="484">
        <v>51</v>
      </c>
      <c r="B38" s="473" t="s">
        <v>211</v>
      </c>
      <c r="C38" s="474" t="s">
        <v>1031</v>
      </c>
      <c r="D38" s="469" t="s">
        <v>1103</v>
      </c>
      <c r="E38" s="469" t="s">
        <v>1404</v>
      </c>
      <c r="F38" s="469" t="s">
        <v>1406</v>
      </c>
      <c r="G38" s="472" t="s">
        <v>1363</v>
      </c>
      <c r="H38" s="472" t="s">
        <v>1265</v>
      </c>
      <c r="I38" s="471">
        <v>45551</v>
      </c>
      <c r="J38" s="481">
        <v>46646</v>
      </c>
      <c r="K38" s="482">
        <v>674859.89</v>
      </c>
      <c r="L38" s="483">
        <v>0.5</v>
      </c>
      <c r="M38" s="469" t="s">
        <v>1209</v>
      </c>
      <c r="N38" s="469" t="s">
        <v>212</v>
      </c>
    </row>
    <row r="39" spans="1:14" ht="129" customHeight="1" x14ac:dyDescent="0.3">
      <c r="A39" s="484">
        <v>52</v>
      </c>
      <c r="B39" s="473" t="s">
        <v>213</v>
      </c>
      <c r="C39" s="474" t="s">
        <v>1032</v>
      </c>
      <c r="D39" s="469" t="s">
        <v>1104</v>
      </c>
      <c r="E39" s="469" t="s">
        <v>1404</v>
      </c>
      <c r="F39" s="469" t="s">
        <v>1406</v>
      </c>
      <c r="G39" s="472" t="s">
        <v>1363</v>
      </c>
      <c r="H39" s="472" t="s">
        <v>1266</v>
      </c>
      <c r="I39" s="471">
        <v>45425</v>
      </c>
      <c r="J39" s="481">
        <v>46520</v>
      </c>
      <c r="K39" s="482">
        <v>1511928</v>
      </c>
      <c r="L39" s="483">
        <v>0.5</v>
      </c>
      <c r="M39" s="469" t="s">
        <v>1207</v>
      </c>
      <c r="N39" s="469" t="s">
        <v>214</v>
      </c>
    </row>
    <row r="40" spans="1:14" ht="129" customHeight="1" x14ac:dyDescent="0.3">
      <c r="A40" s="484">
        <v>54</v>
      </c>
      <c r="B40" s="473" t="s">
        <v>215</v>
      </c>
      <c r="C40" s="474" t="s">
        <v>216</v>
      </c>
      <c r="D40" s="469" t="s">
        <v>1105</v>
      </c>
      <c r="E40" s="469" t="s">
        <v>1404</v>
      </c>
      <c r="F40" s="469" t="s">
        <v>1406</v>
      </c>
      <c r="G40" s="472" t="s">
        <v>1363</v>
      </c>
      <c r="H40" s="472" t="s">
        <v>1268</v>
      </c>
      <c r="I40" s="471">
        <v>45575</v>
      </c>
      <c r="J40" s="481">
        <v>46670</v>
      </c>
      <c r="K40" s="482">
        <v>1579642.13</v>
      </c>
      <c r="L40" s="483">
        <v>0.5</v>
      </c>
      <c r="M40" s="469" t="s">
        <v>1210</v>
      </c>
      <c r="N40" s="469" t="s">
        <v>217</v>
      </c>
    </row>
    <row r="41" spans="1:14" ht="129" customHeight="1" x14ac:dyDescent="0.3">
      <c r="A41" s="484">
        <v>55</v>
      </c>
      <c r="B41" s="473" t="s">
        <v>218</v>
      </c>
      <c r="C41" s="474" t="s">
        <v>1033</v>
      </c>
      <c r="D41" s="469" t="s">
        <v>1106</v>
      </c>
      <c r="E41" s="469" t="s">
        <v>1404</v>
      </c>
      <c r="F41" s="469" t="s">
        <v>1406</v>
      </c>
      <c r="G41" s="472" t="s">
        <v>1368</v>
      </c>
      <c r="H41" s="477" t="s">
        <v>1269</v>
      </c>
      <c r="I41" s="471">
        <v>45681</v>
      </c>
      <c r="J41" s="481">
        <v>46411</v>
      </c>
      <c r="K41" s="482">
        <v>152650.26</v>
      </c>
      <c r="L41" s="483">
        <v>0.5</v>
      </c>
      <c r="M41" s="469" t="s">
        <v>1216</v>
      </c>
      <c r="N41" s="469" t="s">
        <v>169</v>
      </c>
    </row>
    <row r="42" spans="1:14" ht="129" customHeight="1" x14ac:dyDescent="0.3">
      <c r="A42" s="484">
        <v>57</v>
      </c>
      <c r="B42" s="473" t="s">
        <v>219</v>
      </c>
      <c r="C42" s="469" t="s">
        <v>1034</v>
      </c>
      <c r="D42" s="469" t="s">
        <v>1107</v>
      </c>
      <c r="E42" s="469" t="s">
        <v>1404</v>
      </c>
      <c r="F42" s="469" t="s">
        <v>1406</v>
      </c>
      <c r="G42" s="472" t="s">
        <v>1368</v>
      </c>
      <c r="H42" s="472" t="s">
        <v>1270</v>
      </c>
      <c r="I42" s="471">
        <v>45621</v>
      </c>
      <c r="J42" s="481">
        <v>46716</v>
      </c>
      <c r="K42" s="482">
        <v>261093.84</v>
      </c>
      <c r="L42" s="483">
        <v>0.5</v>
      </c>
      <c r="M42" s="469" t="s">
        <v>1211</v>
      </c>
      <c r="N42" s="469" t="s">
        <v>122</v>
      </c>
    </row>
    <row r="43" spans="1:14" ht="129" customHeight="1" x14ac:dyDescent="0.3">
      <c r="A43" s="484">
        <v>59</v>
      </c>
      <c r="B43" s="473" t="s">
        <v>220</v>
      </c>
      <c r="C43" s="474" t="s">
        <v>1035</v>
      </c>
      <c r="D43" s="469" t="s">
        <v>1108</v>
      </c>
      <c r="E43" s="469" t="s">
        <v>1404</v>
      </c>
      <c r="F43" s="469" t="s">
        <v>1406</v>
      </c>
      <c r="G43" s="472" t="s">
        <v>1363</v>
      </c>
      <c r="H43" s="472" t="s">
        <v>1271</v>
      </c>
      <c r="I43" s="471">
        <v>45537</v>
      </c>
      <c r="J43" s="481">
        <v>46632</v>
      </c>
      <c r="K43" s="482">
        <v>1009450.79</v>
      </c>
      <c r="L43" s="483">
        <v>0.5</v>
      </c>
      <c r="M43" s="469" t="s">
        <v>1228</v>
      </c>
      <c r="N43" s="469" t="s">
        <v>222</v>
      </c>
    </row>
    <row r="44" spans="1:14" ht="129" customHeight="1" x14ac:dyDescent="0.3">
      <c r="A44" s="484">
        <v>61</v>
      </c>
      <c r="B44" s="473" t="s">
        <v>223</v>
      </c>
      <c r="C44" s="474" t="s">
        <v>1036</v>
      </c>
      <c r="D44" s="469" t="s">
        <v>1109</v>
      </c>
      <c r="E44" s="469" t="s">
        <v>1404</v>
      </c>
      <c r="F44" s="469" t="s">
        <v>1406</v>
      </c>
      <c r="G44" s="472" t="s">
        <v>1368</v>
      </c>
      <c r="H44" s="472" t="s">
        <v>1272</v>
      </c>
      <c r="I44" s="471">
        <v>45611</v>
      </c>
      <c r="J44" s="481">
        <v>46706</v>
      </c>
      <c r="K44" s="482">
        <v>468147.08</v>
      </c>
      <c r="L44" s="483">
        <v>0.5</v>
      </c>
      <c r="M44" s="469" t="s">
        <v>349</v>
      </c>
      <c r="N44" s="469" t="s">
        <v>224</v>
      </c>
    </row>
    <row r="45" spans="1:14" ht="129" customHeight="1" x14ac:dyDescent="0.3">
      <c r="A45" s="484">
        <v>62</v>
      </c>
      <c r="B45" s="469" t="s">
        <v>225</v>
      </c>
      <c r="C45" s="469" t="s">
        <v>1037</v>
      </c>
      <c r="D45" s="469" t="s">
        <v>1110</v>
      </c>
      <c r="E45" s="469" t="s">
        <v>1404</v>
      </c>
      <c r="F45" s="469" t="s">
        <v>1408</v>
      </c>
      <c r="G45" s="472" t="s">
        <v>1369</v>
      </c>
      <c r="H45" s="472" t="s">
        <v>1273</v>
      </c>
      <c r="I45" s="469" t="s">
        <v>135</v>
      </c>
      <c r="J45" s="481" t="s">
        <v>109</v>
      </c>
      <c r="K45" s="482">
        <v>2719634.24</v>
      </c>
      <c r="L45" s="483">
        <v>0.5</v>
      </c>
      <c r="M45" s="469" t="s">
        <v>349</v>
      </c>
      <c r="N45" s="469" t="s">
        <v>224</v>
      </c>
    </row>
    <row r="46" spans="1:14" ht="129" customHeight="1" x14ac:dyDescent="0.3">
      <c r="A46" s="484">
        <v>63</v>
      </c>
      <c r="B46" s="473" t="s">
        <v>226</v>
      </c>
      <c r="C46" s="474" t="s">
        <v>227</v>
      </c>
      <c r="D46" s="469" t="s">
        <v>1111</v>
      </c>
      <c r="E46" s="469" t="s">
        <v>1404</v>
      </c>
      <c r="F46" s="469" t="s">
        <v>1409</v>
      </c>
      <c r="G46" s="472" t="s">
        <v>1370</v>
      </c>
      <c r="H46" s="472" t="s">
        <v>1274</v>
      </c>
      <c r="I46" s="471">
        <v>45422</v>
      </c>
      <c r="J46" s="481">
        <v>46517</v>
      </c>
      <c r="K46" s="482">
        <v>1515808.57</v>
      </c>
      <c r="L46" s="483">
        <v>0.5</v>
      </c>
      <c r="M46" s="469" t="s">
        <v>299</v>
      </c>
      <c r="N46" s="469" t="s">
        <v>109</v>
      </c>
    </row>
    <row r="47" spans="1:14" ht="129" customHeight="1" x14ac:dyDescent="0.3">
      <c r="A47" s="484">
        <v>64</v>
      </c>
      <c r="B47" s="473" t="s">
        <v>228</v>
      </c>
      <c r="C47" s="474" t="s">
        <v>1038</v>
      </c>
      <c r="D47" s="469" t="s">
        <v>1112</v>
      </c>
      <c r="E47" s="469" t="s">
        <v>1404</v>
      </c>
      <c r="F47" s="469" t="s">
        <v>1406</v>
      </c>
      <c r="G47" s="472" t="s">
        <v>1363</v>
      </c>
      <c r="H47" s="472" t="s">
        <v>1275</v>
      </c>
      <c r="I47" s="471">
        <v>45566</v>
      </c>
      <c r="J47" s="481">
        <v>46661</v>
      </c>
      <c r="K47" s="482">
        <v>354017.09</v>
      </c>
      <c r="L47" s="483">
        <v>0.5</v>
      </c>
      <c r="M47" s="469" t="s">
        <v>1208</v>
      </c>
      <c r="N47" s="469" t="s">
        <v>229</v>
      </c>
    </row>
    <row r="48" spans="1:14" ht="129" customHeight="1" x14ac:dyDescent="0.3">
      <c r="A48" s="484">
        <v>65</v>
      </c>
      <c r="B48" s="474" t="s">
        <v>230</v>
      </c>
      <c r="C48" s="469" t="s">
        <v>1039</v>
      </c>
      <c r="D48" s="469" t="s">
        <v>1113</v>
      </c>
      <c r="E48" s="469" t="s">
        <v>1404</v>
      </c>
      <c r="F48" s="469" t="s">
        <v>1405</v>
      </c>
      <c r="G48" s="472" t="s">
        <v>1371</v>
      </c>
      <c r="H48" s="472" t="s">
        <v>1276</v>
      </c>
      <c r="I48" s="471">
        <v>45352</v>
      </c>
      <c r="J48" s="481">
        <v>46447</v>
      </c>
      <c r="K48" s="482">
        <v>868493.46</v>
      </c>
      <c r="L48" s="483">
        <v>0.5</v>
      </c>
      <c r="M48" s="469" t="s">
        <v>299</v>
      </c>
      <c r="N48" s="469" t="s">
        <v>109</v>
      </c>
    </row>
    <row r="49" spans="1:14" ht="129" customHeight="1" x14ac:dyDescent="0.3">
      <c r="A49" s="484">
        <v>68</v>
      </c>
      <c r="B49" s="474" t="s">
        <v>231</v>
      </c>
      <c r="C49" s="469" t="s">
        <v>232</v>
      </c>
      <c r="D49" s="469" t="s">
        <v>1114</v>
      </c>
      <c r="E49" s="469" t="s">
        <v>1404</v>
      </c>
      <c r="F49" s="469" t="s">
        <v>1405</v>
      </c>
      <c r="G49" s="472" t="s">
        <v>1372</v>
      </c>
      <c r="H49" s="472" t="s">
        <v>1277</v>
      </c>
      <c r="I49" s="471">
        <v>45377</v>
      </c>
      <c r="J49" s="481">
        <v>46472</v>
      </c>
      <c r="K49" s="482">
        <v>799743.06</v>
      </c>
      <c r="L49" s="483">
        <v>0.5</v>
      </c>
      <c r="M49" s="469" t="s">
        <v>1207</v>
      </c>
      <c r="N49" s="469" t="s">
        <v>113</v>
      </c>
    </row>
    <row r="50" spans="1:14" ht="129" customHeight="1" x14ac:dyDescent="0.3">
      <c r="A50" s="484">
        <v>69</v>
      </c>
      <c r="B50" s="469" t="s">
        <v>233</v>
      </c>
      <c r="C50" s="469" t="s">
        <v>1040</v>
      </c>
      <c r="D50" s="469" t="s">
        <v>1115</v>
      </c>
      <c r="E50" s="469" t="s">
        <v>1404</v>
      </c>
      <c r="F50" s="469" t="s">
        <v>1408</v>
      </c>
      <c r="G50" s="472" t="s">
        <v>1369</v>
      </c>
      <c r="H50" s="472" t="s">
        <v>1278</v>
      </c>
      <c r="I50" s="469" t="s">
        <v>135</v>
      </c>
      <c r="J50" s="481" t="s">
        <v>109</v>
      </c>
      <c r="K50" s="482">
        <v>2053718.04</v>
      </c>
      <c r="L50" s="483">
        <v>0.5</v>
      </c>
      <c r="M50" s="469" t="s">
        <v>1217</v>
      </c>
      <c r="N50" s="469" t="s">
        <v>234</v>
      </c>
    </row>
    <row r="51" spans="1:14" ht="129" customHeight="1" x14ac:dyDescent="0.3">
      <c r="A51" s="484">
        <v>73</v>
      </c>
      <c r="B51" s="474" t="s">
        <v>236</v>
      </c>
      <c r="C51" s="469" t="s">
        <v>1041</v>
      </c>
      <c r="D51" s="469" t="s">
        <v>235</v>
      </c>
      <c r="E51" s="469" t="s">
        <v>1404</v>
      </c>
      <c r="F51" s="469" t="s">
        <v>1405</v>
      </c>
      <c r="G51" s="470" t="s">
        <v>1373</v>
      </c>
      <c r="H51" s="470" t="s">
        <v>1279</v>
      </c>
      <c r="I51" s="471">
        <v>45190</v>
      </c>
      <c r="J51" s="481">
        <v>46467</v>
      </c>
      <c r="K51" s="482">
        <v>15537840</v>
      </c>
      <c r="L51" s="483">
        <v>0.5</v>
      </c>
      <c r="M51" s="469" t="s">
        <v>299</v>
      </c>
      <c r="N51" s="469" t="s">
        <v>109</v>
      </c>
    </row>
    <row r="52" spans="1:14" ht="129" customHeight="1" x14ac:dyDescent="0.3">
      <c r="A52" s="484">
        <v>76</v>
      </c>
      <c r="B52" s="474" t="s">
        <v>238</v>
      </c>
      <c r="C52" s="474" t="s">
        <v>1042</v>
      </c>
      <c r="D52" s="469" t="s">
        <v>239</v>
      </c>
      <c r="E52" s="469" t="s">
        <v>1404</v>
      </c>
      <c r="F52" s="469" t="s">
        <v>1408</v>
      </c>
      <c r="G52" s="472" t="s">
        <v>1374</v>
      </c>
      <c r="H52" s="472" t="s">
        <v>1280</v>
      </c>
      <c r="I52" s="471">
        <v>45195</v>
      </c>
      <c r="J52" s="481">
        <v>45652</v>
      </c>
      <c r="K52" s="482">
        <v>845503.3</v>
      </c>
      <c r="L52" s="483">
        <v>0.5</v>
      </c>
      <c r="M52" s="469" t="s">
        <v>1207</v>
      </c>
      <c r="N52" s="469" t="s">
        <v>109</v>
      </c>
    </row>
    <row r="53" spans="1:14" ht="129" customHeight="1" x14ac:dyDescent="0.3">
      <c r="A53" s="484">
        <v>78</v>
      </c>
      <c r="B53" s="469" t="s">
        <v>241</v>
      </c>
      <c r="C53" s="469" t="s">
        <v>1043</v>
      </c>
      <c r="D53" s="469" t="s">
        <v>1116</v>
      </c>
      <c r="E53" s="469" t="s">
        <v>1404</v>
      </c>
      <c r="F53" s="469" t="s">
        <v>1408</v>
      </c>
      <c r="G53" s="472" t="s">
        <v>1369</v>
      </c>
      <c r="H53" s="472" t="s">
        <v>1281</v>
      </c>
      <c r="I53" s="471">
        <v>45664</v>
      </c>
      <c r="J53" s="481">
        <v>46759</v>
      </c>
      <c r="K53" s="482">
        <v>332902.93</v>
      </c>
      <c r="L53" s="483">
        <v>0.5</v>
      </c>
      <c r="M53" s="469" t="s">
        <v>1227</v>
      </c>
      <c r="N53" s="469" t="s">
        <v>210</v>
      </c>
    </row>
    <row r="54" spans="1:14" ht="129" customHeight="1" x14ac:dyDescent="0.3">
      <c r="A54" s="484">
        <v>79</v>
      </c>
      <c r="B54" s="469" t="s">
        <v>242</v>
      </c>
      <c r="C54" s="469" t="s">
        <v>1044</v>
      </c>
      <c r="D54" s="469" t="s">
        <v>1117</v>
      </c>
      <c r="E54" s="469" t="s">
        <v>1404</v>
      </c>
      <c r="F54" s="469" t="s">
        <v>1408</v>
      </c>
      <c r="G54" s="472" t="s">
        <v>1369</v>
      </c>
      <c r="H54" s="472" t="s">
        <v>1282</v>
      </c>
      <c r="I54" s="471">
        <v>45565</v>
      </c>
      <c r="J54" s="481">
        <v>46660</v>
      </c>
      <c r="K54" s="482">
        <v>827128.25</v>
      </c>
      <c r="L54" s="483">
        <v>0.5</v>
      </c>
      <c r="M54" s="469" t="s">
        <v>1225</v>
      </c>
      <c r="N54" s="469" t="s">
        <v>191</v>
      </c>
    </row>
    <row r="55" spans="1:14" ht="129" customHeight="1" x14ac:dyDescent="0.3">
      <c r="A55" s="484">
        <v>80</v>
      </c>
      <c r="B55" s="469" t="s">
        <v>243</v>
      </c>
      <c r="C55" s="469" t="s">
        <v>1045</v>
      </c>
      <c r="D55" s="469" t="s">
        <v>1118</v>
      </c>
      <c r="E55" s="469" t="s">
        <v>1404</v>
      </c>
      <c r="F55" s="469" t="s">
        <v>1408</v>
      </c>
      <c r="G55" s="472" t="s">
        <v>1369</v>
      </c>
      <c r="H55" s="472" t="s">
        <v>1283</v>
      </c>
      <c r="I55" s="469" t="s">
        <v>135</v>
      </c>
      <c r="J55" s="481" t="s">
        <v>109</v>
      </c>
      <c r="K55" s="482">
        <v>2108946.3199999998</v>
      </c>
      <c r="L55" s="483">
        <v>0.5</v>
      </c>
      <c r="M55" s="469" t="s">
        <v>1216</v>
      </c>
      <c r="N55" s="469" t="s">
        <v>244</v>
      </c>
    </row>
    <row r="56" spans="1:14" ht="129" customHeight="1" x14ac:dyDescent="0.3">
      <c r="A56" s="484">
        <v>81</v>
      </c>
      <c r="B56" s="469" t="s">
        <v>245</v>
      </c>
      <c r="C56" s="469" t="s">
        <v>246</v>
      </c>
      <c r="D56" s="469" t="s">
        <v>1119</v>
      </c>
      <c r="E56" s="469" t="s">
        <v>1404</v>
      </c>
      <c r="F56" s="469" t="s">
        <v>1408</v>
      </c>
      <c r="G56" s="472" t="s">
        <v>1369</v>
      </c>
      <c r="H56" s="472" t="s">
        <v>1284</v>
      </c>
      <c r="I56" s="471">
        <v>45602</v>
      </c>
      <c r="J56" s="481">
        <v>46697</v>
      </c>
      <c r="K56" s="482">
        <v>581965.92000000004</v>
      </c>
      <c r="L56" s="483">
        <v>0.5</v>
      </c>
      <c r="M56" s="469" t="s">
        <v>1221</v>
      </c>
      <c r="N56" s="469" t="s">
        <v>176</v>
      </c>
    </row>
    <row r="57" spans="1:14" ht="129" customHeight="1" x14ac:dyDescent="0.3">
      <c r="A57" s="484">
        <v>83</v>
      </c>
      <c r="B57" s="468" t="s">
        <v>248</v>
      </c>
      <c r="C57" s="468" t="s">
        <v>178</v>
      </c>
      <c r="D57" s="468" t="s">
        <v>1120</v>
      </c>
      <c r="E57" s="469" t="s">
        <v>1404</v>
      </c>
      <c r="F57" s="469" t="s">
        <v>1405</v>
      </c>
      <c r="G57" s="472" t="s">
        <v>1375</v>
      </c>
      <c r="H57" s="469" t="s">
        <v>1285</v>
      </c>
      <c r="I57" s="471">
        <v>45719</v>
      </c>
      <c r="J57" s="481"/>
      <c r="K57" s="482">
        <v>850000</v>
      </c>
      <c r="L57" s="483">
        <v>0.5</v>
      </c>
      <c r="M57" s="469" t="s">
        <v>1217</v>
      </c>
      <c r="N57" s="469" t="s">
        <v>249</v>
      </c>
    </row>
    <row r="58" spans="1:14" ht="129" customHeight="1" x14ac:dyDescent="0.3">
      <c r="A58" s="484">
        <v>85</v>
      </c>
      <c r="B58" s="469" t="s">
        <v>250</v>
      </c>
      <c r="C58" s="469" t="s">
        <v>1046</v>
      </c>
      <c r="D58" s="469" t="s">
        <v>1121</v>
      </c>
      <c r="E58" s="469" t="s">
        <v>1404</v>
      </c>
      <c r="F58" s="469" t="s">
        <v>1408</v>
      </c>
      <c r="G58" s="472" t="s">
        <v>1369</v>
      </c>
      <c r="H58" s="472" t="s">
        <v>1286</v>
      </c>
      <c r="I58" s="469" t="s">
        <v>135</v>
      </c>
      <c r="J58" s="481" t="s">
        <v>109</v>
      </c>
      <c r="K58" s="482">
        <v>1904179.38</v>
      </c>
      <c r="L58" s="483">
        <v>0.5</v>
      </c>
      <c r="M58" s="469" t="s">
        <v>324</v>
      </c>
      <c r="N58" s="469" t="s">
        <v>251</v>
      </c>
    </row>
    <row r="59" spans="1:14" ht="129" customHeight="1" x14ac:dyDescent="0.3">
      <c r="A59" s="484">
        <v>87</v>
      </c>
      <c r="B59" s="469" t="s">
        <v>252</v>
      </c>
      <c r="C59" s="469" t="s">
        <v>1047</v>
      </c>
      <c r="D59" s="469" t="s">
        <v>1122</v>
      </c>
      <c r="E59" s="469" t="s">
        <v>1404</v>
      </c>
      <c r="F59" s="469" t="s">
        <v>1406</v>
      </c>
      <c r="G59" s="472" t="s">
        <v>1368</v>
      </c>
      <c r="H59" s="472" t="s">
        <v>1287</v>
      </c>
      <c r="I59" s="471">
        <v>45748</v>
      </c>
      <c r="J59" s="481">
        <v>46844</v>
      </c>
      <c r="K59" s="482">
        <v>624982.06999999995</v>
      </c>
      <c r="L59" s="483">
        <v>0.5</v>
      </c>
      <c r="M59" s="469" t="s">
        <v>1216</v>
      </c>
      <c r="N59" s="469" t="s">
        <v>169</v>
      </c>
    </row>
    <row r="60" spans="1:14" ht="129" customHeight="1" x14ac:dyDescent="0.3">
      <c r="A60" s="484">
        <v>88</v>
      </c>
      <c r="B60" s="469" t="s">
        <v>253</v>
      </c>
      <c r="C60" s="469" t="s">
        <v>1048</v>
      </c>
      <c r="D60" s="469" t="s">
        <v>1123</v>
      </c>
      <c r="E60" s="469" t="s">
        <v>1404</v>
      </c>
      <c r="F60" s="469" t="s">
        <v>1410</v>
      </c>
      <c r="G60" s="472" t="s">
        <v>1376</v>
      </c>
      <c r="H60" s="472" t="s">
        <v>1288</v>
      </c>
      <c r="I60" s="469" t="s">
        <v>135</v>
      </c>
      <c r="J60" s="481" t="s">
        <v>109</v>
      </c>
      <c r="K60" s="482">
        <v>2017647.9099999997</v>
      </c>
      <c r="L60" s="483">
        <v>0.5</v>
      </c>
      <c r="M60" s="469" t="s">
        <v>299</v>
      </c>
      <c r="N60" s="469" t="s">
        <v>109</v>
      </c>
    </row>
    <row r="61" spans="1:14" ht="129" customHeight="1" x14ac:dyDescent="0.3">
      <c r="A61" s="484">
        <v>90</v>
      </c>
      <c r="B61" s="469" t="s">
        <v>254</v>
      </c>
      <c r="C61" s="469" t="s">
        <v>145</v>
      </c>
      <c r="D61" s="469" t="s">
        <v>1124</v>
      </c>
      <c r="E61" s="469" t="s">
        <v>1404</v>
      </c>
      <c r="F61" s="469" t="s">
        <v>1406</v>
      </c>
      <c r="G61" s="472" t="s">
        <v>1368</v>
      </c>
      <c r="H61" s="472" t="s">
        <v>1289</v>
      </c>
      <c r="I61" s="471">
        <v>45672</v>
      </c>
      <c r="J61" s="481">
        <v>46767</v>
      </c>
      <c r="K61" s="482">
        <v>656798.1</v>
      </c>
      <c r="L61" s="483">
        <v>0.5</v>
      </c>
      <c r="M61" s="469" t="s">
        <v>1217</v>
      </c>
      <c r="N61" s="469" t="s">
        <v>255</v>
      </c>
    </row>
    <row r="62" spans="1:14" ht="129" customHeight="1" x14ac:dyDescent="0.3">
      <c r="A62" s="484">
        <v>91</v>
      </c>
      <c r="B62" s="469" t="s">
        <v>257</v>
      </c>
      <c r="C62" s="469" t="s">
        <v>1049</v>
      </c>
      <c r="D62" s="469" t="s">
        <v>1125</v>
      </c>
      <c r="E62" s="469" t="s">
        <v>1404</v>
      </c>
      <c r="F62" s="469" t="s">
        <v>1406</v>
      </c>
      <c r="G62" s="472" t="s">
        <v>1368</v>
      </c>
      <c r="H62" s="472" t="s">
        <v>1291</v>
      </c>
      <c r="I62" s="471">
        <v>45694</v>
      </c>
      <c r="J62" s="481">
        <v>46605</v>
      </c>
      <c r="K62" s="482">
        <v>242388.32</v>
      </c>
      <c r="L62" s="483">
        <v>0.5</v>
      </c>
      <c r="M62" s="469" t="s">
        <v>1210</v>
      </c>
      <c r="N62" s="469" t="s">
        <v>258</v>
      </c>
    </row>
    <row r="63" spans="1:14" ht="129" customHeight="1" x14ac:dyDescent="0.3">
      <c r="A63" s="484">
        <v>95</v>
      </c>
      <c r="B63" s="468" t="s">
        <v>260</v>
      </c>
      <c r="C63" s="468" t="s">
        <v>1050</v>
      </c>
      <c r="D63" s="468" t="s">
        <v>1126</v>
      </c>
      <c r="E63" s="469" t="s">
        <v>1404</v>
      </c>
      <c r="F63" s="469" t="s">
        <v>1405</v>
      </c>
      <c r="G63" s="472" t="s">
        <v>1375</v>
      </c>
      <c r="H63" s="469" t="s">
        <v>1292</v>
      </c>
      <c r="I63" s="469" t="s">
        <v>135</v>
      </c>
      <c r="J63" s="481" t="s">
        <v>109</v>
      </c>
      <c r="K63" s="482">
        <v>1142009.33</v>
      </c>
      <c r="L63" s="483">
        <v>0.5</v>
      </c>
      <c r="M63" s="469" t="s">
        <v>349</v>
      </c>
      <c r="N63" s="469" t="s">
        <v>261</v>
      </c>
    </row>
    <row r="64" spans="1:14" ht="129" customHeight="1" x14ac:dyDescent="0.3">
      <c r="A64" s="484">
        <v>96</v>
      </c>
      <c r="B64" s="469" t="s">
        <v>262</v>
      </c>
      <c r="C64" s="469" t="s">
        <v>1051</v>
      </c>
      <c r="D64" s="469" t="s">
        <v>1127</v>
      </c>
      <c r="E64" s="469" t="s">
        <v>1404</v>
      </c>
      <c r="F64" s="469" t="s">
        <v>1408</v>
      </c>
      <c r="G64" s="472" t="s">
        <v>1369</v>
      </c>
      <c r="H64" s="472" t="s">
        <v>1293</v>
      </c>
      <c r="I64" s="471">
        <v>45558</v>
      </c>
      <c r="J64" s="481">
        <v>46653</v>
      </c>
      <c r="K64" s="482">
        <v>5501906.5499999998</v>
      </c>
      <c r="L64" s="483">
        <v>0.5</v>
      </c>
      <c r="M64" s="469" t="s">
        <v>1226</v>
      </c>
      <c r="N64" s="469" t="s">
        <v>263</v>
      </c>
    </row>
    <row r="65" spans="1:14" ht="129" customHeight="1" x14ac:dyDescent="0.3">
      <c r="A65" s="484">
        <v>97</v>
      </c>
      <c r="B65" s="469" t="s">
        <v>264</v>
      </c>
      <c r="C65" s="469" t="s">
        <v>265</v>
      </c>
      <c r="D65" s="469" t="s">
        <v>1128</v>
      </c>
      <c r="E65" s="469" t="s">
        <v>1404</v>
      </c>
      <c r="F65" s="469" t="s">
        <v>1408</v>
      </c>
      <c r="G65" s="472" t="s">
        <v>1369</v>
      </c>
      <c r="H65" s="472" t="s">
        <v>1294</v>
      </c>
      <c r="I65" s="471">
        <v>45511</v>
      </c>
      <c r="J65" s="481">
        <v>46606</v>
      </c>
      <c r="K65" s="482">
        <v>845988.35</v>
      </c>
      <c r="L65" s="483">
        <v>0.5</v>
      </c>
      <c r="M65" s="469" t="s">
        <v>1207</v>
      </c>
      <c r="N65" s="469" t="s">
        <v>266</v>
      </c>
    </row>
    <row r="66" spans="1:14" ht="129" customHeight="1" x14ac:dyDescent="0.3">
      <c r="A66" s="484">
        <v>111</v>
      </c>
      <c r="B66" s="469" t="s">
        <v>269</v>
      </c>
      <c r="C66" s="469" t="s">
        <v>1052</v>
      </c>
      <c r="D66" s="469" t="s">
        <v>1129</v>
      </c>
      <c r="E66" s="469" t="s">
        <v>1404</v>
      </c>
      <c r="F66" s="469" t="s">
        <v>1406</v>
      </c>
      <c r="G66" s="472" t="s">
        <v>1368</v>
      </c>
      <c r="H66" s="472" t="s">
        <v>1296</v>
      </c>
      <c r="I66" s="471">
        <v>45664</v>
      </c>
      <c r="J66" s="481">
        <v>46575</v>
      </c>
      <c r="K66" s="482">
        <v>521520.7</v>
      </c>
      <c r="L66" s="483">
        <v>0.5</v>
      </c>
      <c r="M66" s="469" t="s">
        <v>1216</v>
      </c>
      <c r="N66" s="469" t="s">
        <v>169</v>
      </c>
    </row>
    <row r="67" spans="1:14" ht="129" customHeight="1" x14ac:dyDescent="0.3">
      <c r="A67" s="484">
        <v>112</v>
      </c>
      <c r="B67" s="469" t="s">
        <v>270</v>
      </c>
      <c r="C67" s="469" t="s">
        <v>271</v>
      </c>
      <c r="D67" s="469" t="s">
        <v>1130</v>
      </c>
      <c r="E67" s="469" t="s">
        <v>1404</v>
      </c>
      <c r="F67" s="469" t="s">
        <v>1405</v>
      </c>
      <c r="G67" s="472" t="s">
        <v>1372</v>
      </c>
      <c r="H67" s="472" t="s">
        <v>1297</v>
      </c>
      <c r="I67" s="471">
        <v>45355</v>
      </c>
      <c r="J67" s="481">
        <v>45904</v>
      </c>
      <c r="K67" s="482">
        <v>561507.16</v>
      </c>
      <c r="L67" s="483">
        <v>0.5</v>
      </c>
      <c r="M67" s="469" t="s">
        <v>1217</v>
      </c>
      <c r="N67" s="469" t="s">
        <v>268</v>
      </c>
    </row>
    <row r="68" spans="1:14" ht="129" customHeight="1" x14ac:dyDescent="0.3">
      <c r="A68" s="484">
        <v>113</v>
      </c>
      <c r="B68" s="469" t="s">
        <v>272</v>
      </c>
      <c r="C68" s="469" t="s">
        <v>1053</v>
      </c>
      <c r="D68" s="469" t="s">
        <v>1131</v>
      </c>
      <c r="E68" s="469" t="s">
        <v>1404</v>
      </c>
      <c r="F68" s="469" t="s">
        <v>1406</v>
      </c>
      <c r="G68" s="472" t="s">
        <v>1368</v>
      </c>
      <c r="H68" s="472" t="s">
        <v>1298</v>
      </c>
      <c r="I68" s="471">
        <v>45638</v>
      </c>
      <c r="J68" s="481">
        <v>46733</v>
      </c>
      <c r="K68" s="482">
        <v>411816.45</v>
      </c>
      <c r="L68" s="483">
        <v>0.5</v>
      </c>
      <c r="M68" s="469" t="s">
        <v>1221</v>
      </c>
      <c r="N68" s="469" t="s">
        <v>273</v>
      </c>
    </row>
    <row r="69" spans="1:14" ht="129" customHeight="1" x14ac:dyDescent="0.3">
      <c r="A69" s="484">
        <v>115</v>
      </c>
      <c r="B69" s="469" t="s">
        <v>274</v>
      </c>
      <c r="C69" s="469" t="s">
        <v>1054</v>
      </c>
      <c r="D69" s="469" t="s">
        <v>1132</v>
      </c>
      <c r="E69" s="469" t="s">
        <v>1404</v>
      </c>
      <c r="F69" s="469" t="s">
        <v>1406</v>
      </c>
      <c r="G69" s="472" t="s">
        <v>1368</v>
      </c>
      <c r="H69" s="472" t="s">
        <v>1299</v>
      </c>
      <c r="I69" s="471">
        <v>45689</v>
      </c>
      <c r="J69" s="481">
        <v>46784</v>
      </c>
      <c r="K69" s="482">
        <v>576485.68000000005</v>
      </c>
      <c r="L69" s="483">
        <v>0.5</v>
      </c>
      <c r="M69" s="469" t="s">
        <v>1207</v>
      </c>
      <c r="N69" s="469" t="s">
        <v>275</v>
      </c>
    </row>
    <row r="70" spans="1:14" ht="129" customHeight="1" x14ac:dyDescent="0.3">
      <c r="A70" s="484">
        <v>119</v>
      </c>
      <c r="B70" s="469" t="s">
        <v>277</v>
      </c>
      <c r="C70" s="469" t="s">
        <v>278</v>
      </c>
      <c r="D70" s="469" t="s">
        <v>279</v>
      </c>
      <c r="E70" s="469" t="s">
        <v>1404</v>
      </c>
      <c r="F70" s="469" t="s">
        <v>1408</v>
      </c>
      <c r="G70" s="472" t="s">
        <v>1369</v>
      </c>
      <c r="H70" s="472" t="s">
        <v>1300</v>
      </c>
      <c r="I70" s="471">
        <v>45594</v>
      </c>
      <c r="J70" s="481">
        <v>46689</v>
      </c>
      <c r="K70" s="482">
        <v>469654.88</v>
      </c>
      <c r="L70" s="483">
        <v>0.5</v>
      </c>
      <c r="M70" s="469" t="s">
        <v>1211</v>
      </c>
      <c r="N70" s="469" t="s">
        <v>280</v>
      </c>
    </row>
    <row r="71" spans="1:14" ht="129" customHeight="1" x14ac:dyDescent="0.3">
      <c r="A71" s="484">
        <v>120</v>
      </c>
      <c r="B71" s="469" t="s">
        <v>281</v>
      </c>
      <c r="C71" s="469" t="s">
        <v>282</v>
      </c>
      <c r="D71" s="469" t="s">
        <v>1133</v>
      </c>
      <c r="E71" s="469" t="s">
        <v>1404</v>
      </c>
      <c r="F71" s="469" t="s">
        <v>1405</v>
      </c>
      <c r="G71" s="472" t="s">
        <v>1372</v>
      </c>
      <c r="H71" s="472" t="s">
        <v>1301</v>
      </c>
      <c r="I71" s="471">
        <v>45355</v>
      </c>
      <c r="J71" s="481">
        <v>46085</v>
      </c>
      <c r="K71" s="482">
        <v>3948655.09</v>
      </c>
      <c r="L71" s="483">
        <v>0.5</v>
      </c>
      <c r="M71" s="469" t="s">
        <v>1216</v>
      </c>
      <c r="N71" s="469" t="s">
        <v>169</v>
      </c>
    </row>
    <row r="72" spans="1:14" ht="129" customHeight="1" x14ac:dyDescent="0.3">
      <c r="A72" s="484">
        <v>121</v>
      </c>
      <c r="B72" s="469" t="s">
        <v>283</v>
      </c>
      <c r="C72" s="469" t="s">
        <v>1055</v>
      </c>
      <c r="D72" s="469" t="s">
        <v>1134</v>
      </c>
      <c r="E72" s="469" t="s">
        <v>1404</v>
      </c>
      <c r="F72" s="469" t="s">
        <v>1408</v>
      </c>
      <c r="G72" s="472" t="s">
        <v>1369</v>
      </c>
      <c r="H72" s="472" t="s">
        <v>1293</v>
      </c>
      <c r="I72" s="471">
        <v>45546</v>
      </c>
      <c r="J72" s="481">
        <v>46641</v>
      </c>
      <c r="K72" s="482">
        <v>2486998.5</v>
      </c>
      <c r="L72" s="483">
        <v>0.5</v>
      </c>
      <c r="M72" s="469" t="s">
        <v>1212</v>
      </c>
      <c r="N72" s="469" t="s">
        <v>284</v>
      </c>
    </row>
    <row r="73" spans="1:14" ht="129" customHeight="1" x14ac:dyDescent="0.3">
      <c r="A73" s="484">
        <v>122</v>
      </c>
      <c r="B73" s="469" t="s">
        <v>285</v>
      </c>
      <c r="C73" s="468" t="s">
        <v>1056</v>
      </c>
      <c r="D73" s="469" t="s">
        <v>1135</v>
      </c>
      <c r="E73" s="469" t="s">
        <v>1404</v>
      </c>
      <c r="F73" s="469" t="s">
        <v>1406</v>
      </c>
      <c r="G73" s="472" t="s">
        <v>1368</v>
      </c>
      <c r="H73" s="472" t="s">
        <v>1261</v>
      </c>
      <c r="I73" s="469" t="s">
        <v>135</v>
      </c>
      <c r="J73" s="481" t="s">
        <v>109</v>
      </c>
      <c r="K73" s="482">
        <v>1023264.5</v>
      </c>
      <c r="L73" s="483">
        <v>0.5</v>
      </c>
      <c r="M73" s="469" t="s">
        <v>1226</v>
      </c>
      <c r="N73" s="469" t="s">
        <v>240</v>
      </c>
    </row>
    <row r="74" spans="1:14" ht="129" customHeight="1" x14ac:dyDescent="0.3">
      <c r="A74" s="484">
        <v>123</v>
      </c>
      <c r="B74" s="469" t="s">
        <v>286</v>
      </c>
      <c r="C74" s="469" t="s">
        <v>287</v>
      </c>
      <c r="D74" s="469" t="s">
        <v>1136</v>
      </c>
      <c r="E74" s="469" t="s">
        <v>1404</v>
      </c>
      <c r="F74" s="469" t="s">
        <v>1405</v>
      </c>
      <c r="G74" s="472" t="s">
        <v>1372</v>
      </c>
      <c r="H74" s="472" t="s">
        <v>1290</v>
      </c>
      <c r="I74" s="471">
        <v>45341</v>
      </c>
      <c r="J74" s="481">
        <v>45888</v>
      </c>
      <c r="K74" s="482">
        <v>443178.38</v>
      </c>
      <c r="L74" s="483">
        <v>0.5</v>
      </c>
      <c r="M74" s="469" t="s">
        <v>1225</v>
      </c>
      <c r="N74" s="469" t="s">
        <v>288</v>
      </c>
    </row>
    <row r="75" spans="1:14" ht="129" customHeight="1" x14ac:dyDescent="0.3">
      <c r="A75" s="484">
        <v>124</v>
      </c>
      <c r="B75" s="469" t="s">
        <v>289</v>
      </c>
      <c r="C75" s="469" t="s">
        <v>1057</v>
      </c>
      <c r="D75" s="469" t="s">
        <v>1137</v>
      </c>
      <c r="E75" s="469" t="s">
        <v>1404</v>
      </c>
      <c r="F75" s="469" t="s">
        <v>1408</v>
      </c>
      <c r="G75" s="472" t="s">
        <v>1369</v>
      </c>
      <c r="H75" s="472" t="s">
        <v>1302</v>
      </c>
      <c r="I75" s="471">
        <v>45664</v>
      </c>
      <c r="J75" s="481">
        <v>46759</v>
      </c>
      <c r="K75" s="482">
        <v>658031.09</v>
      </c>
      <c r="L75" s="483">
        <v>0.5</v>
      </c>
      <c r="M75" s="469" t="s">
        <v>1228</v>
      </c>
      <c r="N75" s="469" t="s">
        <v>222</v>
      </c>
    </row>
    <row r="76" spans="1:14" ht="129" customHeight="1" x14ac:dyDescent="0.3">
      <c r="A76" s="484">
        <v>125</v>
      </c>
      <c r="B76" s="478" t="s">
        <v>290</v>
      </c>
      <c r="C76" s="478" t="s">
        <v>1030</v>
      </c>
      <c r="D76" s="468" t="s">
        <v>1138</v>
      </c>
      <c r="E76" s="469" t="s">
        <v>1404</v>
      </c>
      <c r="F76" s="469" t="s">
        <v>1405</v>
      </c>
      <c r="G76" s="472" t="s">
        <v>1375</v>
      </c>
      <c r="H76" s="469" t="s">
        <v>1303</v>
      </c>
      <c r="I76" s="469" t="s">
        <v>135</v>
      </c>
      <c r="J76" s="481" t="s">
        <v>109</v>
      </c>
      <c r="K76" s="482">
        <v>593169.68999999994</v>
      </c>
      <c r="L76" s="483">
        <v>0.5</v>
      </c>
      <c r="M76" s="469" t="s">
        <v>1227</v>
      </c>
      <c r="N76" s="469" t="s">
        <v>210</v>
      </c>
    </row>
    <row r="77" spans="1:14" ht="129" customHeight="1" x14ac:dyDescent="0.3">
      <c r="A77" s="484">
        <v>126</v>
      </c>
      <c r="B77" s="469" t="s">
        <v>291</v>
      </c>
      <c r="C77" s="469" t="s">
        <v>1058</v>
      </c>
      <c r="D77" s="469" t="s">
        <v>292</v>
      </c>
      <c r="E77" s="469" t="s">
        <v>1404</v>
      </c>
      <c r="F77" s="469" t="s">
        <v>1408</v>
      </c>
      <c r="G77" s="472" t="s">
        <v>1369</v>
      </c>
      <c r="H77" s="472" t="s">
        <v>1294</v>
      </c>
      <c r="I77" s="471">
        <v>45602</v>
      </c>
      <c r="J77" s="481">
        <v>46697</v>
      </c>
      <c r="K77" s="482">
        <v>510989.05</v>
      </c>
      <c r="L77" s="483">
        <v>0.5</v>
      </c>
      <c r="M77" s="469" t="s">
        <v>1209</v>
      </c>
      <c r="N77" s="469" t="s">
        <v>293</v>
      </c>
    </row>
    <row r="78" spans="1:14" ht="129" customHeight="1" x14ac:dyDescent="0.3">
      <c r="A78" s="484">
        <v>140</v>
      </c>
      <c r="B78" s="469" t="s">
        <v>296</v>
      </c>
      <c r="C78" s="469" t="s">
        <v>297</v>
      </c>
      <c r="D78" s="469" t="s">
        <v>1139</v>
      </c>
      <c r="E78" s="469" t="s">
        <v>1404</v>
      </c>
      <c r="F78" s="469" t="s">
        <v>1405</v>
      </c>
      <c r="G78" s="472" t="s">
        <v>1372</v>
      </c>
      <c r="H78" s="472" t="s">
        <v>1304</v>
      </c>
      <c r="I78" s="471">
        <v>45369</v>
      </c>
      <c r="J78" s="481">
        <v>45918</v>
      </c>
      <c r="K78" s="482">
        <v>450816.89</v>
      </c>
      <c r="L78" s="483">
        <v>0.5</v>
      </c>
      <c r="M78" s="469" t="s">
        <v>1224</v>
      </c>
      <c r="N78" s="469" t="s">
        <v>298</v>
      </c>
    </row>
    <row r="79" spans="1:14" ht="129" customHeight="1" x14ac:dyDescent="0.3">
      <c r="A79" s="484">
        <v>163</v>
      </c>
      <c r="B79" s="469" t="s">
        <v>302</v>
      </c>
      <c r="C79" s="469" t="s">
        <v>267</v>
      </c>
      <c r="D79" s="469" t="s">
        <v>1140</v>
      </c>
      <c r="E79" s="469" t="s">
        <v>1404</v>
      </c>
      <c r="F79" s="469" t="s">
        <v>1410</v>
      </c>
      <c r="G79" s="472" t="s">
        <v>1376</v>
      </c>
      <c r="H79" s="472" t="s">
        <v>1305</v>
      </c>
      <c r="I79" s="469" t="s">
        <v>135</v>
      </c>
      <c r="J79" s="481" t="s">
        <v>109</v>
      </c>
      <c r="K79" s="482">
        <v>334342.71999999997</v>
      </c>
      <c r="L79" s="483">
        <v>0.5</v>
      </c>
      <c r="M79" s="469" t="s">
        <v>303</v>
      </c>
      <c r="N79" s="469" t="s">
        <v>268</v>
      </c>
    </row>
    <row r="80" spans="1:14" ht="129" customHeight="1" x14ac:dyDescent="0.3">
      <c r="A80" s="484">
        <v>165</v>
      </c>
      <c r="B80" s="478" t="s">
        <v>304</v>
      </c>
      <c r="C80" s="478" t="s">
        <v>1059</v>
      </c>
      <c r="D80" s="468" t="s">
        <v>1141</v>
      </c>
      <c r="E80" s="469" t="s">
        <v>1404</v>
      </c>
      <c r="F80" s="469" t="s">
        <v>1405</v>
      </c>
      <c r="G80" s="472" t="s">
        <v>1375</v>
      </c>
      <c r="H80" s="469" t="s">
        <v>1306</v>
      </c>
      <c r="I80" s="469" t="s">
        <v>135</v>
      </c>
      <c r="J80" s="481" t="s">
        <v>109</v>
      </c>
      <c r="K80" s="482">
        <v>373049.4</v>
      </c>
      <c r="L80" s="483">
        <v>0.5</v>
      </c>
      <c r="M80" s="469" t="s">
        <v>1220</v>
      </c>
      <c r="N80" s="469" t="s">
        <v>305</v>
      </c>
    </row>
    <row r="81" spans="1:14" ht="129" customHeight="1" x14ac:dyDescent="0.3">
      <c r="A81" s="484">
        <v>168</v>
      </c>
      <c r="B81" s="469" t="s">
        <v>306</v>
      </c>
      <c r="C81" s="469" t="s">
        <v>143</v>
      </c>
      <c r="D81" s="469" t="s">
        <v>1142</v>
      </c>
      <c r="E81" s="469" t="s">
        <v>1404</v>
      </c>
      <c r="F81" s="469" t="s">
        <v>1410</v>
      </c>
      <c r="G81" s="472" t="s">
        <v>1376</v>
      </c>
      <c r="H81" s="472" t="s">
        <v>1307</v>
      </c>
      <c r="I81" s="469" t="s">
        <v>135</v>
      </c>
      <c r="J81" s="481" t="s">
        <v>109</v>
      </c>
      <c r="K81" s="482">
        <v>312113.55</v>
      </c>
      <c r="L81" s="483">
        <v>0.5</v>
      </c>
      <c r="M81" s="469" t="s">
        <v>307</v>
      </c>
      <c r="N81" s="469" t="s">
        <v>111</v>
      </c>
    </row>
    <row r="82" spans="1:14" ht="129" customHeight="1" x14ac:dyDescent="0.3">
      <c r="A82" s="484">
        <v>169</v>
      </c>
      <c r="B82" s="468" t="s">
        <v>308</v>
      </c>
      <c r="C82" s="478" t="s">
        <v>309</v>
      </c>
      <c r="D82" s="468" t="s">
        <v>1143</v>
      </c>
      <c r="E82" s="469" t="s">
        <v>1404</v>
      </c>
      <c r="F82" s="469" t="s">
        <v>1405</v>
      </c>
      <c r="G82" s="472" t="s">
        <v>1375</v>
      </c>
      <c r="H82" s="469" t="s">
        <v>1292</v>
      </c>
      <c r="I82" s="469" t="s">
        <v>135</v>
      </c>
      <c r="J82" s="481" t="s">
        <v>109</v>
      </c>
      <c r="K82" s="482">
        <v>238060.37</v>
      </c>
      <c r="L82" s="483">
        <v>0.5</v>
      </c>
      <c r="M82" s="469" t="s">
        <v>1226</v>
      </c>
      <c r="N82" s="469" t="s">
        <v>240</v>
      </c>
    </row>
    <row r="83" spans="1:14" ht="129" customHeight="1" x14ac:dyDescent="0.3">
      <c r="A83" s="484">
        <v>170</v>
      </c>
      <c r="B83" s="468" t="s">
        <v>310</v>
      </c>
      <c r="C83" s="468" t="s">
        <v>1060</v>
      </c>
      <c r="D83" s="468" t="s">
        <v>1144</v>
      </c>
      <c r="E83" s="469" t="s">
        <v>1404</v>
      </c>
      <c r="F83" s="469" t="s">
        <v>1405</v>
      </c>
      <c r="G83" s="472" t="s">
        <v>1375</v>
      </c>
      <c r="H83" s="469" t="s">
        <v>1308</v>
      </c>
      <c r="I83" s="469" t="s">
        <v>135</v>
      </c>
      <c r="J83" s="481" t="s">
        <v>109</v>
      </c>
      <c r="K83" s="482">
        <v>694353.52</v>
      </c>
      <c r="L83" s="483">
        <v>0.5</v>
      </c>
      <c r="M83" s="469" t="s">
        <v>1230</v>
      </c>
      <c r="N83" s="469" t="s">
        <v>311</v>
      </c>
    </row>
    <row r="84" spans="1:14" ht="129" customHeight="1" x14ac:dyDescent="0.3">
      <c r="A84" s="484">
        <v>171</v>
      </c>
      <c r="B84" s="478" t="s">
        <v>312</v>
      </c>
      <c r="C84" s="478" t="s">
        <v>1061</v>
      </c>
      <c r="D84" s="468" t="s">
        <v>1145</v>
      </c>
      <c r="E84" s="469" t="s">
        <v>1404</v>
      </c>
      <c r="F84" s="469" t="s">
        <v>1405</v>
      </c>
      <c r="G84" s="472" t="s">
        <v>1375</v>
      </c>
      <c r="H84" s="469" t="s">
        <v>1309</v>
      </c>
      <c r="I84" s="469" t="s">
        <v>135</v>
      </c>
      <c r="J84" s="481" t="s">
        <v>109</v>
      </c>
      <c r="K84" s="482">
        <v>635640</v>
      </c>
      <c r="L84" s="483">
        <v>0.5</v>
      </c>
      <c r="M84" s="469" t="s">
        <v>324</v>
      </c>
      <c r="N84" s="469" t="s">
        <v>313</v>
      </c>
    </row>
    <row r="85" spans="1:14" ht="129" customHeight="1" x14ac:dyDescent="0.3">
      <c r="A85" s="484">
        <v>172</v>
      </c>
      <c r="B85" s="468" t="s">
        <v>314</v>
      </c>
      <c r="C85" s="468" t="s">
        <v>1056</v>
      </c>
      <c r="D85" s="468" t="s">
        <v>1146</v>
      </c>
      <c r="E85" s="469" t="s">
        <v>1404</v>
      </c>
      <c r="F85" s="469" t="s">
        <v>1405</v>
      </c>
      <c r="G85" s="472" t="s">
        <v>1375</v>
      </c>
      <c r="H85" s="469" t="s">
        <v>1306</v>
      </c>
      <c r="I85" s="469" t="s">
        <v>135</v>
      </c>
      <c r="J85" s="481" t="s">
        <v>109</v>
      </c>
      <c r="K85" s="482">
        <v>1534721.6</v>
      </c>
      <c r="L85" s="483">
        <v>0.5</v>
      </c>
      <c r="M85" s="469" t="s">
        <v>1226</v>
      </c>
      <c r="N85" s="469" t="s">
        <v>240</v>
      </c>
    </row>
    <row r="86" spans="1:14" ht="129" customHeight="1" x14ac:dyDescent="0.3">
      <c r="A86" s="484">
        <v>173</v>
      </c>
      <c r="B86" s="478" t="s">
        <v>315</v>
      </c>
      <c r="C86" s="478" t="s">
        <v>1062</v>
      </c>
      <c r="D86" s="468" t="s">
        <v>1147</v>
      </c>
      <c r="E86" s="469" t="s">
        <v>1404</v>
      </c>
      <c r="F86" s="469" t="s">
        <v>1405</v>
      </c>
      <c r="G86" s="472" t="s">
        <v>1375</v>
      </c>
      <c r="H86" s="469" t="s">
        <v>1309</v>
      </c>
      <c r="I86" s="469" t="s">
        <v>135</v>
      </c>
      <c r="J86" s="481" t="s">
        <v>109</v>
      </c>
      <c r="K86" s="482">
        <v>674351.24</v>
      </c>
      <c r="L86" s="483">
        <v>0.5</v>
      </c>
      <c r="M86" s="469" t="s">
        <v>1226</v>
      </c>
      <c r="N86" s="469" t="s">
        <v>316</v>
      </c>
    </row>
    <row r="87" spans="1:14" ht="129" customHeight="1" x14ac:dyDescent="0.3">
      <c r="A87" s="484">
        <v>174</v>
      </c>
      <c r="B87" s="468" t="s">
        <v>317</v>
      </c>
      <c r="C87" s="468" t="s">
        <v>318</v>
      </c>
      <c r="D87" s="468" t="s">
        <v>1148</v>
      </c>
      <c r="E87" s="469" t="s">
        <v>1404</v>
      </c>
      <c r="F87" s="469" t="s">
        <v>1405</v>
      </c>
      <c r="G87" s="472" t="s">
        <v>1375</v>
      </c>
      <c r="H87" s="469" t="s">
        <v>1310</v>
      </c>
      <c r="I87" s="469" t="s">
        <v>135</v>
      </c>
      <c r="J87" s="481" t="s">
        <v>109</v>
      </c>
      <c r="K87" s="482">
        <v>178798.85</v>
      </c>
      <c r="L87" s="483">
        <v>0.5</v>
      </c>
      <c r="M87" s="469" t="s">
        <v>1207</v>
      </c>
      <c r="N87" s="469" t="s">
        <v>319</v>
      </c>
    </row>
    <row r="88" spans="1:14" ht="129" customHeight="1" x14ac:dyDescent="0.3">
      <c r="A88" s="484">
        <v>176</v>
      </c>
      <c r="B88" s="469" t="s">
        <v>320</v>
      </c>
      <c r="C88" s="469" t="s">
        <v>321</v>
      </c>
      <c r="D88" s="469" t="s">
        <v>1149</v>
      </c>
      <c r="E88" s="469" t="s">
        <v>1404</v>
      </c>
      <c r="F88" s="469" t="s">
        <v>1405</v>
      </c>
      <c r="G88" s="472" t="s">
        <v>1372</v>
      </c>
      <c r="H88" s="472" t="s">
        <v>1311</v>
      </c>
      <c r="I88" s="471">
        <v>45390</v>
      </c>
      <c r="J88" s="481">
        <v>45938</v>
      </c>
      <c r="K88" s="482">
        <v>446766.53</v>
      </c>
      <c r="L88" s="483">
        <v>0.5</v>
      </c>
      <c r="M88" s="469" t="s">
        <v>1214</v>
      </c>
      <c r="N88" s="469" t="s">
        <v>322</v>
      </c>
    </row>
    <row r="89" spans="1:14" ht="129" customHeight="1" x14ac:dyDescent="0.3">
      <c r="A89" s="484">
        <v>177</v>
      </c>
      <c r="B89" s="469" t="s">
        <v>323</v>
      </c>
      <c r="C89" s="469" t="s">
        <v>131</v>
      </c>
      <c r="D89" s="469" t="s">
        <v>1150</v>
      </c>
      <c r="E89" s="469" t="s">
        <v>1404</v>
      </c>
      <c r="F89" s="469" t="s">
        <v>1410</v>
      </c>
      <c r="G89" s="472" t="s">
        <v>1376</v>
      </c>
      <c r="H89" s="472" t="s">
        <v>1312</v>
      </c>
      <c r="I89" s="469" t="s">
        <v>135</v>
      </c>
      <c r="J89" s="481" t="s">
        <v>109</v>
      </c>
      <c r="K89" s="482">
        <v>899493.35</v>
      </c>
      <c r="L89" s="483">
        <v>0.5</v>
      </c>
      <c r="M89" s="469" t="s">
        <v>324</v>
      </c>
      <c r="N89" s="469" t="s">
        <v>325</v>
      </c>
    </row>
    <row r="90" spans="1:14" ht="129" customHeight="1" x14ac:dyDescent="0.3">
      <c r="A90" s="484">
        <v>178</v>
      </c>
      <c r="B90" s="468" t="s">
        <v>326</v>
      </c>
      <c r="C90" s="468" t="s">
        <v>1032</v>
      </c>
      <c r="D90" s="468" t="s">
        <v>1151</v>
      </c>
      <c r="E90" s="469" t="s">
        <v>1404</v>
      </c>
      <c r="F90" s="469" t="s">
        <v>1405</v>
      </c>
      <c r="G90" s="472" t="s">
        <v>1375</v>
      </c>
      <c r="H90" s="469" t="s">
        <v>1313</v>
      </c>
      <c r="I90" s="469" t="s">
        <v>135</v>
      </c>
      <c r="J90" s="481" t="s">
        <v>109</v>
      </c>
      <c r="K90" s="482">
        <v>2000000</v>
      </c>
      <c r="L90" s="483">
        <v>0.5</v>
      </c>
      <c r="M90" s="469" t="s">
        <v>1207</v>
      </c>
      <c r="N90" s="469" t="s">
        <v>327</v>
      </c>
    </row>
    <row r="91" spans="1:14" ht="129" customHeight="1" x14ac:dyDescent="0.3">
      <c r="A91" s="484">
        <v>179</v>
      </c>
      <c r="B91" s="469" t="s">
        <v>328</v>
      </c>
      <c r="C91" s="469" t="s">
        <v>329</v>
      </c>
      <c r="D91" s="469" t="s">
        <v>1152</v>
      </c>
      <c r="E91" s="469" t="s">
        <v>1404</v>
      </c>
      <c r="F91" s="469" t="s">
        <v>1405</v>
      </c>
      <c r="G91" s="472" t="s">
        <v>1372</v>
      </c>
      <c r="H91" s="472" t="s">
        <v>1314</v>
      </c>
      <c r="I91" s="471">
        <v>45352</v>
      </c>
      <c r="J91" s="481">
        <v>45901</v>
      </c>
      <c r="K91" s="482">
        <v>700000</v>
      </c>
      <c r="L91" s="483">
        <v>0.5</v>
      </c>
      <c r="M91" s="469" t="s">
        <v>1216</v>
      </c>
      <c r="N91" s="469" t="s">
        <v>330</v>
      </c>
    </row>
    <row r="92" spans="1:14" ht="129" customHeight="1" x14ac:dyDescent="0.3">
      <c r="A92" s="484">
        <v>180</v>
      </c>
      <c r="B92" s="478" t="s">
        <v>331</v>
      </c>
      <c r="C92" s="478" t="s">
        <v>1022</v>
      </c>
      <c r="D92" s="468" t="s">
        <v>1153</v>
      </c>
      <c r="E92" s="469" t="s">
        <v>1404</v>
      </c>
      <c r="F92" s="469" t="s">
        <v>1405</v>
      </c>
      <c r="G92" s="472" t="s">
        <v>1375</v>
      </c>
      <c r="H92" s="469" t="s">
        <v>1315</v>
      </c>
      <c r="I92" s="471">
        <v>45638</v>
      </c>
      <c r="J92" s="481">
        <v>46368</v>
      </c>
      <c r="K92" s="482">
        <v>128344</v>
      </c>
      <c r="L92" s="483">
        <v>0.5</v>
      </c>
      <c r="M92" s="469" t="s">
        <v>1222</v>
      </c>
      <c r="N92" s="469" t="s">
        <v>332</v>
      </c>
    </row>
    <row r="93" spans="1:14" ht="129" customHeight="1" x14ac:dyDescent="0.3">
      <c r="A93" s="484">
        <v>181</v>
      </c>
      <c r="B93" s="468" t="s">
        <v>333</v>
      </c>
      <c r="C93" s="468" t="s">
        <v>1063</v>
      </c>
      <c r="D93" s="468" t="s">
        <v>1154</v>
      </c>
      <c r="E93" s="469" t="s">
        <v>1404</v>
      </c>
      <c r="F93" s="469" t="s">
        <v>1405</v>
      </c>
      <c r="G93" s="472" t="s">
        <v>1375</v>
      </c>
      <c r="H93" s="469" t="s">
        <v>1316</v>
      </c>
      <c r="I93" s="469" t="s">
        <v>135</v>
      </c>
      <c r="J93" s="481" t="s">
        <v>109</v>
      </c>
      <c r="K93" s="482">
        <v>561495</v>
      </c>
      <c r="L93" s="483">
        <v>0.5</v>
      </c>
      <c r="M93" s="469" t="s">
        <v>1224</v>
      </c>
      <c r="N93" s="469" t="s">
        <v>334</v>
      </c>
    </row>
    <row r="94" spans="1:14" ht="129" customHeight="1" x14ac:dyDescent="0.3">
      <c r="A94" s="484">
        <v>182</v>
      </c>
      <c r="B94" s="469" t="s">
        <v>335</v>
      </c>
      <c r="C94" s="469" t="s">
        <v>1064</v>
      </c>
      <c r="D94" s="469" t="s">
        <v>336</v>
      </c>
      <c r="E94" s="469" t="s">
        <v>1404</v>
      </c>
      <c r="F94" s="469" t="s">
        <v>1410</v>
      </c>
      <c r="G94" s="472" t="s">
        <v>1376</v>
      </c>
      <c r="H94" s="472" t="s">
        <v>1317</v>
      </c>
      <c r="I94" s="469" t="s">
        <v>135</v>
      </c>
      <c r="J94" s="481" t="s">
        <v>109</v>
      </c>
      <c r="K94" s="482">
        <v>657110.53</v>
      </c>
      <c r="L94" s="483">
        <v>0.5</v>
      </c>
      <c r="M94" s="469" t="s">
        <v>299</v>
      </c>
      <c r="N94" s="469" t="s">
        <v>109</v>
      </c>
    </row>
    <row r="95" spans="1:14" ht="129" customHeight="1" x14ac:dyDescent="0.3">
      <c r="A95" s="484">
        <v>183</v>
      </c>
      <c r="B95" s="469" t="s">
        <v>337</v>
      </c>
      <c r="C95" s="469" t="s">
        <v>1032</v>
      </c>
      <c r="D95" s="469" t="s">
        <v>1155</v>
      </c>
      <c r="E95" s="469" t="s">
        <v>1404</v>
      </c>
      <c r="F95" s="469" t="s">
        <v>1411</v>
      </c>
      <c r="G95" s="472" t="s">
        <v>1377</v>
      </c>
      <c r="H95" s="472" t="s">
        <v>1318</v>
      </c>
      <c r="I95" s="471">
        <v>45292</v>
      </c>
      <c r="J95" s="481">
        <v>47119</v>
      </c>
      <c r="K95" s="482">
        <v>30000000</v>
      </c>
      <c r="L95" s="483">
        <v>0.5</v>
      </c>
      <c r="M95" s="469" t="s">
        <v>1231</v>
      </c>
      <c r="N95" s="469" t="s">
        <v>109</v>
      </c>
    </row>
    <row r="96" spans="1:14" ht="129" customHeight="1" x14ac:dyDescent="0.3">
      <c r="A96" s="484">
        <v>184</v>
      </c>
      <c r="B96" s="469" t="s">
        <v>339</v>
      </c>
      <c r="C96" s="469" t="s">
        <v>340</v>
      </c>
      <c r="D96" s="469" t="s">
        <v>1156</v>
      </c>
      <c r="E96" s="469" t="s">
        <v>1404</v>
      </c>
      <c r="F96" s="469" t="s">
        <v>1405</v>
      </c>
      <c r="G96" s="472" t="s">
        <v>1372</v>
      </c>
      <c r="H96" s="472" t="s">
        <v>1319</v>
      </c>
      <c r="I96" s="471">
        <v>45397</v>
      </c>
      <c r="J96" s="481">
        <v>45945</v>
      </c>
      <c r="K96" s="482">
        <v>485000</v>
      </c>
      <c r="L96" s="483">
        <v>0.5</v>
      </c>
      <c r="M96" s="469" t="s">
        <v>349</v>
      </c>
      <c r="N96" s="469" t="s">
        <v>341</v>
      </c>
    </row>
    <row r="97" spans="1:14" ht="129" customHeight="1" x14ac:dyDescent="0.3">
      <c r="A97" s="484">
        <v>185</v>
      </c>
      <c r="B97" s="469" t="s">
        <v>342</v>
      </c>
      <c r="C97" s="469" t="s">
        <v>1065</v>
      </c>
      <c r="D97" s="469" t="s">
        <v>1157</v>
      </c>
      <c r="E97" s="469" t="s">
        <v>1404</v>
      </c>
      <c r="F97" s="469" t="s">
        <v>1412</v>
      </c>
      <c r="G97" s="469" t="s">
        <v>1378</v>
      </c>
      <c r="H97" s="469" t="s">
        <v>1320</v>
      </c>
      <c r="I97" s="469" t="s">
        <v>135</v>
      </c>
      <c r="J97" s="481" t="s">
        <v>109</v>
      </c>
      <c r="K97" s="482">
        <v>5046000</v>
      </c>
      <c r="L97" s="483">
        <v>0.5</v>
      </c>
      <c r="M97" s="469" t="s">
        <v>1229</v>
      </c>
      <c r="N97" s="469" t="s">
        <v>343</v>
      </c>
    </row>
    <row r="98" spans="1:14" ht="129" customHeight="1" x14ac:dyDescent="0.3">
      <c r="A98" s="484">
        <v>186</v>
      </c>
      <c r="B98" s="469" t="s">
        <v>344</v>
      </c>
      <c r="C98" s="469" t="s">
        <v>345</v>
      </c>
      <c r="D98" s="469" t="s">
        <v>1158</v>
      </c>
      <c r="E98" s="469" t="s">
        <v>1404</v>
      </c>
      <c r="F98" s="469" t="s">
        <v>1405</v>
      </c>
      <c r="G98" s="472" t="s">
        <v>1372</v>
      </c>
      <c r="H98" s="472" t="s">
        <v>1321</v>
      </c>
      <c r="I98" s="471">
        <v>45344</v>
      </c>
      <c r="J98" s="481">
        <v>45891</v>
      </c>
      <c r="K98" s="482">
        <v>507831.5</v>
      </c>
      <c r="L98" s="483">
        <v>0.5</v>
      </c>
      <c r="M98" s="469" t="s">
        <v>349</v>
      </c>
      <c r="N98" s="469" t="s">
        <v>346</v>
      </c>
    </row>
    <row r="99" spans="1:14" ht="129" customHeight="1" x14ac:dyDescent="0.3">
      <c r="A99" s="484">
        <v>187</v>
      </c>
      <c r="B99" s="469" t="s">
        <v>347</v>
      </c>
      <c r="C99" s="469" t="s">
        <v>1019</v>
      </c>
      <c r="D99" s="469" t="s">
        <v>348</v>
      </c>
      <c r="E99" s="469" t="s">
        <v>1404</v>
      </c>
      <c r="F99" s="469" t="s">
        <v>1410</v>
      </c>
      <c r="G99" s="472" t="s">
        <v>1376</v>
      </c>
      <c r="H99" s="472" t="s">
        <v>1322</v>
      </c>
      <c r="I99" s="469" t="s">
        <v>135</v>
      </c>
      <c r="J99" s="481" t="s">
        <v>109</v>
      </c>
      <c r="K99" s="482">
        <v>779291.94</v>
      </c>
      <c r="L99" s="483">
        <v>0.5</v>
      </c>
      <c r="M99" s="469" t="s">
        <v>349</v>
      </c>
      <c r="N99" s="469" t="s">
        <v>350</v>
      </c>
    </row>
    <row r="100" spans="1:14" ht="129" customHeight="1" x14ac:dyDescent="0.3">
      <c r="A100" s="484">
        <v>188</v>
      </c>
      <c r="B100" s="469" t="s">
        <v>351</v>
      </c>
      <c r="C100" s="469" t="s">
        <v>1032</v>
      </c>
      <c r="D100" s="469" t="s">
        <v>1159</v>
      </c>
      <c r="E100" s="469" t="s">
        <v>1404</v>
      </c>
      <c r="F100" s="469" t="s">
        <v>1410</v>
      </c>
      <c r="G100" s="472" t="s">
        <v>1376</v>
      </c>
      <c r="H100" s="472" t="s">
        <v>1323</v>
      </c>
      <c r="I100" s="469" t="s">
        <v>135</v>
      </c>
      <c r="J100" s="481" t="s">
        <v>109</v>
      </c>
      <c r="K100" s="482">
        <v>1000000</v>
      </c>
      <c r="L100" s="483">
        <v>0.5</v>
      </c>
      <c r="M100" s="469" t="s">
        <v>352</v>
      </c>
      <c r="N100" s="469" t="s">
        <v>353</v>
      </c>
    </row>
    <row r="101" spans="1:14" ht="129" customHeight="1" x14ac:dyDescent="0.3">
      <c r="A101" s="484">
        <v>189</v>
      </c>
      <c r="B101" s="468" t="s">
        <v>354</v>
      </c>
      <c r="C101" s="468" t="s">
        <v>1066</v>
      </c>
      <c r="D101" s="468" t="s">
        <v>355</v>
      </c>
      <c r="E101" s="469" t="s">
        <v>1404</v>
      </c>
      <c r="F101" s="469" t="s">
        <v>1405</v>
      </c>
      <c r="G101" s="472" t="s">
        <v>1375</v>
      </c>
      <c r="H101" s="469" t="s">
        <v>1303</v>
      </c>
      <c r="I101" s="471">
        <v>45719</v>
      </c>
      <c r="J101" s="481"/>
      <c r="K101" s="482">
        <v>396007</v>
      </c>
      <c r="L101" s="483">
        <v>0.5</v>
      </c>
      <c r="M101" s="469" t="s">
        <v>1210</v>
      </c>
      <c r="N101" s="469" t="s">
        <v>140</v>
      </c>
    </row>
    <row r="102" spans="1:14" ht="129" customHeight="1" x14ac:dyDescent="0.3">
      <c r="A102" s="484">
        <v>190</v>
      </c>
      <c r="B102" s="469" t="s">
        <v>356</v>
      </c>
      <c r="C102" s="469" t="s">
        <v>357</v>
      </c>
      <c r="D102" s="469" t="s">
        <v>358</v>
      </c>
      <c r="E102" s="469" t="s">
        <v>1404</v>
      </c>
      <c r="F102" s="469" t="s">
        <v>1405</v>
      </c>
      <c r="G102" s="472" t="s">
        <v>1372</v>
      </c>
      <c r="H102" s="472" t="s">
        <v>1311</v>
      </c>
      <c r="I102" s="471">
        <v>45411</v>
      </c>
      <c r="J102" s="481">
        <v>45959</v>
      </c>
      <c r="K102" s="482">
        <v>440000</v>
      </c>
      <c r="L102" s="483">
        <v>0.5</v>
      </c>
      <c r="M102" s="469" t="s">
        <v>1226</v>
      </c>
      <c r="N102" s="469" t="s">
        <v>359</v>
      </c>
    </row>
    <row r="103" spans="1:14" ht="129" customHeight="1" x14ac:dyDescent="0.3">
      <c r="A103" s="484">
        <v>191</v>
      </c>
      <c r="B103" s="469" t="s">
        <v>360</v>
      </c>
      <c r="C103" s="469" t="s">
        <v>361</v>
      </c>
      <c r="D103" s="469" t="s">
        <v>1160</v>
      </c>
      <c r="E103" s="469" t="s">
        <v>1404</v>
      </c>
      <c r="F103" s="469" t="s">
        <v>1405</v>
      </c>
      <c r="G103" s="472" t="s">
        <v>1372</v>
      </c>
      <c r="H103" s="472" t="s">
        <v>1324</v>
      </c>
      <c r="I103" s="471">
        <v>45404</v>
      </c>
      <c r="J103" s="481">
        <v>45952</v>
      </c>
      <c r="K103" s="482">
        <v>421752.2</v>
      </c>
      <c r="L103" s="483">
        <v>0.5</v>
      </c>
      <c r="M103" s="469" t="s">
        <v>1220</v>
      </c>
      <c r="N103" s="469" t="s">
        <v>362</v>
      </c>
    </row>
    <row r="104" spans="1:14" ht="129" customHeight="1" x14ac:dyDescent="0.3">
      <c r="A104" s="484">
        <v>192</v>
      </c>
      <c r="B104" s="469" t="s">
        <v>363</v>
      </c>
      <c r="C104" s="469" t="s">
        <v>1016</v>
      </c>
      <c r="D104" s="469" t="s">
        <v>1161</v>
      </c>
      <c r="E104" s="469" t="s">
        <v>1404</v>
      </c>
      <c r="F104" s="469" t="s">
        <v>1412</v>
      </c>
      <c r="G104" s="469" t="s">
        <v>1379</v>
      </c>
      <c r="H104" s="469" t="s">
        <v>1325</v>
      </c>
      <c r="I104" s="469" t="s">
        <v>135</v>
      </c>
      <c r="J104" s="481" t="s">
        <v>109</v>
      </c>
      <c r="K104" s="482">
        <v>5521000</v>
      </c>
      <c r="L104" s="483">
        <v>0.5</v>
      </c>
      <c r="M104" s="469" t="s">
        <v>1216</v>
      </c>
      <c r="N104" s="469" t="s">
        <v>364</v>
      </c>
    </row>
    <row r="105" spans="1:14" ht="129" customHeight="1" x14ac:dyDescent="0.3">
      <c r="A105" s="484">
        <v>193</v>
      </c>
      <c r="B105" s="469" t="s">
        <v>365</v>
      </c>
      <c r="C105" s="469" t="s">
        <v>366</v>
      </c>
      <c r="D105" s="469" t="s">
        <v>367</v>
      </c>
      <c r="E105" s="469" t="s">
        <v>1404</v>
      </c>
      <c r="F105" s="469" t="s">
        <v>1405</v>
      </c>
      <c r="G105" s="472" t="s">
        <v>1372</v>
      </c>
      <c r="H105" s="472" t="s">
        <v>1326</v>
      </c>
      <c r="I105" s="471">
        <v>45397</v>
      </c>
      <c r="J105" s="481">
        <v>45945</v>
      </c>
      <c r="K105" s="482">
        <v>377164.3</v>
      </c>
      <c r="L105" s="483">
        <v>0.5</v>
      </c>
      <c r="M105" s="469" t="s">
        <v>349</v>
      </c>
      <c r="N105" s="469" t="s">
        <v>368</v>
      </c>
    </row>
    <row r="106" spans="1:14" ht="129" customHeight="1" x14ac:dyDescent="0.3">
      <c r="A106" s="484">
        <v>194</v>
      </c>
      <c r="B106" s="469" t="s">
        <v>369</v>
      </c>
      <c r="C106" s="469" t="s">
        <v>143</v>
      </c>
      <c r="D106" s="469" t="s">
        <v>1162</v>
      </c>
      <c r="E106" s="469" t="s">
        <v>1404</v>
      </c>
      <c r="F106" s="469" t="s">
        <v>1412</v>
      </c>
      <c r="G106" s="469" t="s">
        <v>1380</v>
      </c>
      <c r="H106" s="469" t="s">
        <v>371</v>
      </c>
      <c r="I106" s="469" t="s">
        <v>135</v>
      </c>
      <c r="J106" s="481" t="s">
        <v>109</v>
      </c>
      <c r="K106" s="482">
        <v>997999</v>
      </c>
      <c r="L106" s="483">
        <v>0.5</v>
      </c>
      <c r="M106" s="469" t="s">
        <v>307</v>
      </c>
      <c r="N106" s="469" t="s">
        <v>370</v>
      </c>
    </row>
    <row r="107" spans="1:14" ht="129" customHeight="1" x14ac:dyDescent="0.3">
      <c r="A107" s="484">
        <v>195</v>
      </c>
      <c r="B107" s="469" t="s">
        <v>372</v>
      </c>
      <c r="C107" s="469" t="s">
        <v>373</v>
      </c>
      <c r="D107" s="469" t="s">
        <v>1163</v>
      </c>
      <c r="E107" s="469" t="s">
        <v>1404</v>
      </c>
      <c r="F107" s="469" t="s">
        <v>1405</v>
      </c>
      <c r="G107" s="472" t="s">
        <v>1372</v>
      </c>
      <c r="H107" s="472" t="s">
        <v>1327</v>
      </c>
      <c r="I107" s="471">
        <v>45419</v>
      </c>
      <c r="J107" s="481">
        <v>45968</v>
      </c>
      <c r="K107" s="482">
        <v>467255.86</v>
      </c>
      <c r="L107" s="483">
        <v>0.5</v>
      </c>
      <c r="M107" s="469" t="s">
        <v>1226</v>
      </c>
      <c r="N107" s="469" t="s">
        <v>374</v>
      </c>
    </row>
    <row r="108" spans="1:14" ht="129" customHeight="1" x14ac:dyDescent="0.3">
      <c r="A108" s="484">
        <v>196</v>
      </c>
      <c r="B108" s="479" t="s">
        <v>375</v>
      </c>
      <c r="C108" s="479" t="s">
        <v>1067</v>
      </c>
      <c r="D108" s="479" t="s">
        <v>376</v>
      </c>
      <c r="E108" s="479" t="s">
        <v>1404</v>
      </c>
      <c r="F108" s="479" t="s">
        <v>1413</v>
      </c>
      <c r="G108" s="479" t="s">
        <v>1381</v>
      </c>
      <c r="H108" s="479" t="s">
        <v>1328</v>
      </c>
      <c r="I108" s="480">
        <v>45621</v>
      </c>
      <c r="J108" s="481">
        <v>47447</v>
      </c>
      <c r="K108" s="482">
        <v>15000000</v>
      </c>
      <c r="L108" s="483">
        <v>0.5</v>
      </c>
      <c r="M108" s="479" t="s">
        <v>299</v>
      </c>
      <c r="N108" s="479" t="s">
        <v>109</v>
      </c>
    </row>
    <row r="109" spans="1:14" ht="129" customHeight="1" x14ac:dyDescent="0.3">
      <c r="A109" s="484">
        <v>197</v>
      </c>
      <c r="B109" s="469" t="s">
        <v>377</v>
      </c>
      <c r="C109" s="469" t="s">
        <v>378</v>
      </c>
      <c r="D109" s="469" t="s">
        <v>1164</v>
      </c>
      <c r="E109" s="469" t="s">
        <v>1404</v>
      </c>
      <c r="F109" s="469" t="s">
        <v>1405</v>
      </c>
      <c r="G109" s="472" t="s">
        <v>1372</v>
      </c>
      <c r="H109" s="472" t="s">
        <v>1329</v>
      </c>
      <c r="I109" s="471">
        <v>45412</v>
      </c>
      <c r="J109" s="481">
        <v>45960</v>
      </c>
      <c r="K109" s="482">
        <v>276485.7</v>
      </c>
      <c r="L109" s="483">
        <v>0.5</v>
      </c>
      <c r="M109" s="469" t="s">
        <v>1208</v>
      </c>
      <c r="N109" s="469" t="s">
        <v>379</v>
      </c>
    </row>
    <row r="110" spans="1:14" ht="129" customHeight="1" x14ac:dyDescent="0.3">
      <c r="A110" s="484">
        <v>198</v>
      </c>
      <c r="B110" s="469" t="s">
        <v>380</v>
      </c>
      <c r="C110" s="469" t="s">
        <v>381</v>
      </c>
      <c r="D110" s="469" t="s">
        <v>1165</v>
      </c>
      <c r="E110" s="469" t="s">
        <v>1404</v>
      </c>
      <c r="F110" s="469" t="s">
        <v>1405</v>
      </c>
      <c r="G110" s="472" t="s">
        <v>1372</v>
      </c>
      <c r="H110" s="472" t="s">
        <v>1330</v>
      </c>
      <c r="I110" s="471">
        <v>45411</v>
      </c>
      <c r="J110" s="481">
        <v>45959</v>
      </c>
      <c r="K110" s="482">
        <v>400015.25</v>
      </c>
      <c r="L110" s="483">
        <v>0.5</v>
      </c>
      <c r="M110" s="469" t="s">
        <v>349</v>
      </c>
      <c r="N110" s="469" t="s">
        <v>259</v>
      </c>
    </row>
    <row r="111" spans="1:14" ht="129" customHeight="1" x14ac:dyDescent="0.3">
      <c r="A111" s="484">
        <v>199</v>
      </c>
      <c r="B111" s="469" t="s">
        <v>382</v>
      </c>
      <c r="C111" s="469" t="s">
        <v>1030</v>
      </c>
      <c r="D111" s="469" t="s">
        <v>1166</v>
      </c>
      <c r="E111" s="469" t="s">
        <v>1404</v>
      </c>
      <c r="F111" s="469" t="s">
        <v>1412</v>
      </c>
      <c r="G111" s="469" t="s">
        <v>1382</v>
      </c>
      <c r="H111" s="469" t="s">
        <v>1331</v>
      </c>
      <c r="I111" s="469" t="s">
        <v>135</v>
      </c>
      <c r="J111" s="481" t="s">
        <v>109</v>
      </c>
      <c r="K111" s="482">
        <v>1166000</v>
      </c>
      <c r="L111" s="483">
        <v>0.5</v>
      </c>
      <c r="M111" s="469" t="s">
        <v>1227</v>
      </c>
      <c r="N111" s="469" t="s">
        <v>210</v>
      </c>
    </row>
    <row r="112" spans="1:14" ht="129" customHeight="1" x14ac:dyDescent="0.3">
      <c r="A112" s="484">
        <v>200</v>
      </c>
      <c r="B112" s="469" t="s">
        <v>383</v>
      </c>
      <c r="C112" s="469" t="s">
        <v>1024</v>
      </c>
      <c r="D112" s="469" t="s">
        <v>1167</v>
      </c>
      <c r="E112" s="469" t="s">
        <v>1404</v>
      </c>
      <c r="F112" s="469" t="s">
        <v>1412</v>
      </c>
      <c r="G112" s="469" t="s">
        <v>1383</v>
      </c>
      <c r="H112" s="469" t="s">
        <v>1332</v>
      </c>
      <c r="I112" s="469" t="s">
        <v>135</v>
      </c>
      <c r="J112" s="481" t="s">
        <v>109</v>
      </c>
      <c r="K112" s="482">
        <v>2192000</v>
      </c>
      <c r="L112" s="483">
        <v>0.5</v>
      </c>
      <c r="M112" s="469" t="s">
        <v>1225</v>
      </c>
      <c r="N112" s="469" t="s">
        <v>191</v>
      </c>
    </row>
    <row r="113" spans="1:14" ht="129" customHeight="1" x14ac:dyDescent="0.3">
      <c r="A113" s="484">
        <v>201</v>
      </c>
      <c r="B113" s="469" t="s">
        <v>384</v>
      </c>
      <c r="C113" s="469" t="s">
        <v>1068</v>
      </c>
      <c r="D113" s="469" t="s">
        <v>1168</v>
      </c>
      <c r="E113" s="469" t="s">
        <v>1404</v>
      </c>
      <c r="F113" s="469" t="s">
        <v>1412</v>
      </c>
      <c r="G113" s="469" t="s">
        <v>1384</v>
      </c>
      <c r="H113" s="469" t="s">
        <v>1333</v>
      </c>
      <c r="I113" s="469" t="s">
        <v>135</v>
      </c>
      <c r="J113" s="481" t="s">
        <v>109</v>
      </c>
      <c r="K113" s="482">
        <v>11839000</v>
      </c>
      <c r="L113" s="483">
        <v>0.5</v>
      </c>
      <c r="M113" s="469" t="s">
        <v>1226</v>
      </c>
      <c r="N113" s="469" t="s">
        <v>263</v>
      </c>
    </row>
    <row r="114" spans="1:14" ht="129" customHeight="1" x14ac:dyDescent="0.3">
      <c r="A114" s="484">
        <v>202</v>
      </c>
      <c r="B114" s="469" t="s">
        <v>385</v>
      </c>
      <c r="C114" s="469" t="s">
        <v>386</v>
      </c>
      <c r="D114" s="469" t="s">
        <v>387</v>
      </c>
      <c r="E114" s="469" t="s">
        <v>1404</v>
      </c>
      <c r="F114" s="469" t="s">
        <v>1405</v>
      </c>
      <c r="G114" s="472" t="s">
        <v>1372</v>
      </c>
      <c r="H114" s="472" t="s">
        <v>1311</v>
      </c>
      <c r="I114" s="471">
        <v>45418</v>
      </c>
      <c r="J114" s="481">
        <v>45967</v>
      </c>
      <c r="K114" s="482">
        <v>408589.72</v>
      </c>
      <c r="L114" s="483">
        <v>0.5</v>
      </c>
      <c r="M114" s="469" t="s">
        <v>1226</v>
      </c>
      <c r="N114" s="469" t="s">
        <v>388</v>
      </c>
    </row>
    <row r="115" spans="1:14" ht="129" customHeight="1" x14ac:dyDescent="0.3">
      <c r="A115" s="484">
        <v>203</v>
      </c>
      <c r="B115" s="469" t="s">
        <v>389</v>
      </c>
      <c r="C115" s="469" t="s">
        <v>1022</v>
      </c>
      <c r="D115" s="469" t="s">
        <v>1169</v>
      </c>
      <c r="E115" s="469" t="s">
        <v>1404</v>
      </c>
      <c r="F115" s="469" t="s">
        <v>1412</v>
      </c>
      <c r="G115" s="469" t="s">
        <v>1385</v>
      </c>
      <c r="H115" s="469" t="s">
        <v>1334</v>
      </c>
      <c r="I115" s="469" t="s">
        <v>135</v>
      </c>
      <c r="J115" s="481" t="s">
        <v>109</v>
      </c>
      <c r="K115" s="482">
        <v>911000</v>
      </c>
      <c r="L115" s="483">
        <v>0.5</v>
      </c>
      <c r="M115" s="469" t="s">
        <v>1222</v>
      </c>
      <c r="N115" s="469" t="s">
        <v>182</v>
      </c>
    </row>
    <row r="116" spans="1:14" ht="129" customHeight="1" x14ac:dyDescent="0.3">
      <c r="A116" s="484">
        <v>204</v>
      </c>
      <c r="B116" s="469" t="s">
        <v>390</v>
      </c>
      <c r="C116" s="469" t="s">
        <v>391</v>
      </c>
      <c r="D116" s="469" t="s">
        <v>1170</v>
      </c>
      <c r="E116" s="469" t="s">
        <v>1404</v>
      </c>
      <c r="F116" s="469" t="s">
        <v>1405</v>
      </c>
      <c r="G116" s="472" t="s">
        <v>1386</v>
      </c>
      <c r="H116" s="472" t="s">
        <v>1335</v>
      </c>
      <c r="I116" s="471">
        <v>45307</v>
      </c>
      <c r="J116" s="481">
        <v>46403</v>
      </c>
      <c r="K116" s="482">
        <v>38480630.039999999</v>
      </c>
      <c r="L116" s="483">
        <v>0.5</v>
      </c>
      <c r="M116" s="469" t="s">
        <v>299</v>
      </c>
      <c r="N116" s="469" t="s">
        <v>392</v>
      </c>
    </row>
    <row r="117" spans="1:14" ht="129" customHeight="1" x14ac:dyDescent="0.3">
      <c r="A117" s="484">
        <v>205</v>
      </c>
      <c r="B117" s="469" t="s">
        <v>393</v>
      </c>
      <c r="C117" s="469" t="s">
        <v>394</v>
      </c>
      <c r="D117" s="469" t="s">
        <v>1171</v>
      </c>
      <c r="E117" s="469" t="s">
        <v>1404</v>
      </c>
      <c r="F117" s="469" t="s">
        <v>1405</v>
      </c>
      <c r="G117" s="472" t="s">
        <v>1372</v>
      </c>
      <c r="H117" s="472" t="s">
        <v>1336</v>
      </c>
      <c r="I117" s="471">
        <v>45427</v>
      </c>
      <c r="J117" s="481">
        <v>45976</v>
      </c>
      <c r="K117" s="482">
        <v>464421.09</v>
      </c>
      <c r="L117" s="483">
        <v>0.5</v>
      </c>
      <c r="M117" s="469" t="s">
        <v>1224</v>
      </c>
      <c r="N117" s="469" t="s">
        <v>395</v>
      </c>
    </row>
    <row r="118" spans="1:14" ht="129" customHeight="1" x14ac:dyDescent="0.3">
      <c r="A118" s="484">
        <v>206</v>
      </c>
      <c r="B118" s="469" t="s">
        <v>396</v>
      </c>
      <c r="C118" s="469" t="s">
        <v>397</v>
      </c>
      <c r="D118" s="469" t="s">
        <v>1172</v>
      </c>
      <c r="E118" s="469" t="s">
        <v>1404</v>
      </c>
      <c r="F118" s="469" t="s">
        <v>1405</v>
      </c>
      <c r="G118" s="472" t="s">
        <v>1372</v>
      </c>
      <c r="H118" s="472" t="s">
        <v>1304</v>
      </c>
      <c r="I118" s="471">
        <v>45474</v>
      </c>
      <c r="J118" s="481">
        <v>46023</v>
      </c>
      <c r="K118" s="482">
        <v>424999.93</v>
      </c>
      <c r="L118" s="483">
        <v>0.5</v>
      </c>
      <c r="M118" s="469" t="s">
        <v>1211</v>
      </c>
      <c r="N118" s="469" t="s">
        <v>398</v>
      </c>
    </row>
    <row r="119" spans="1:14" ht="129" customHeight="1" x14ac:dyDescent="0.3">
      <c r="A119" s="484">
        <v>208</v>
      </c>
      <c r="B119" s="469" t="s">
        <v>399</v>
      </c>
      <c r="C119" s="469" t="s">
        <v>400</v>
      </c>
      <c r="D119" s="469" t="s">
        <v>1173</v>
      </c>
      <c r="E119" s="469" t="s">
        <v>1404</v>
      </c>
      <c r="F119" s="469" t="s">
        <v>1405</v>
      </c>
      <c r="G119" s="472" t="s">
        <v>1372</v>
      </c>
      <c r="H119" s="472" t="s">
        <v>1314</v>
      </c>
      <c r="I119" s="471">
        <v>45432</v>
      </c>
      <c r="J119" s="481">
        <v>45981</v>
      </c>
      <c r="K119" s="482">
        <v>419999.08</v>
      </c>
      <c r="L119" s="483">
        <v>0.5</v>
      </c>
      <c r="M119" s="469" t="s">
        <v>349</v>
      </c>
      <c r="N119" s="469" t="s">
        <v>401</v>
      </c>
    </row>
    <row r="120" spans="1:14" ht="129" customHeight="1" x14ac:dyDescent="0.3">
      <c r="A120" s="484">
        <v>210</v>
      </c>
      <c r="B120" s="469" t="s">
        <v>402</v>
      </c>
      <c r="C120" s="469" t="s">
        <v>403</v>
      </c>
      <c r="D120" s="469" t="s">
        <v>1174</v>
      </c>
      <c r="E120" s="469" t="s">
        <v>1404</v>
      </c>
      <c r="F120" s="469" t="s">
        <v>1405</v>
      </c>
      <c r="G120" s="472" t="s">
        <v>1372</v>
      </c>
      <c r="H120" s="472" t="s">
        <v>1337</v>
      </c>
      <c r="I120" s="471">
        <v>45474</v>
      </c>
      <c r="J120" s="481">
        <v>46023</v>
      </c>
      <c r="K120" s="482">
        <v>482092.78</v>
      </c>
      <c r="L120" s="483">
        <v>0.5</v>
      </c>
      <c r="M120" s="469" t="s">
        <v>1207</v>
      </c>
      <c r="N120" s="469" t="s">
        <v>404</v>
      </c>
    </row>
    <row r="121" spans="1:14" ht="129" customHeight="1" x14ac:dyDescent="0.3">
      <c r="A121" s="484">
        <v>211</v>
      </c>
      <c r="B121" s="469" t="s">
        <v>405</v>
      </c>
      <c r="C121" s="469" t="s">
        <v>406</v>
      </c>
      <c r="D121" s="469" t="s">
        <v>1175</v>
      </c>
      <c r="E121" s="469" t="s">
        <v>1404</v>
      </c>
      <c r="F121" s="469" t="s">
        <v>1405</v>
      </c>
      <c r="G121" s="472" t="s">
        <v>1372</v>
      </c>
      <c r="H121" s="472" t="s">
        <v>1338</v>
      </c>
      <c r="I121" s="471">
        <v>45432</v>
      </c>
      <c r="J121" s="481">
        <v>45981</v>
      </c>
      <c r="K121" s="482">
        <v>444320.95</v>
      </c>
      <c r="L121" s="483">
        <v>0.5</v>
      </c>
      <c r="M121" s="469" t="s">
        <v>349</v>
      </c>
      <c r="N121" s="469" t="s">
        <v>164</v>
      </c>
    </row>
    <row r="122" spans="1:14" ht="129" customHeight="1" x14ac:dyDescent="0.3">
      <c r="A122" s="484">
        <v>212</v>
      </c>
      <c r="B122" s="469" t="s">
        <v>407</v>
      </c>
      <c r="C122" s="469" t="s">
        <v>408</v>
      </c>
      <c r="D122" s="469" t="s">
        <v>1176</v>
      </c>
      <c r="E122" s="469" t="s">
        <v>1404</v>
      </c>
      <c r="F122" s="469" t="s">
        <v>1405</v>
      </c>
      <c r="G122" s="472" t="s">
        <v>1372</v>
      </c>
      <c r="H122" s="472" t="s">
        <v>1339</v>
      </c>
      <c r="I122" s="471">
        <v>45477</v>
      </c>
      <c r="J122" s="481">
        <v>46026</v>
      </c>
      <c r="K122" s="482">
        <v>419137.73</v>
      </c>
      <c r="L122" s="483">
        <v>0.5</v>
      </c>
      <c r="M122" s="469" t="s">
        <v>1210</v>
      </c>
      <c r="N122" s="469" t="s">
        <v>120</v>
      </c>
    </row>
    <row r="123" spans="1:14" ht="129" customHeight="1" x14ac:dyDescent="0.3">
      <c r="A123" s="484">
        <v>213</v>
      </c>
      <c r="B123" s="469" t="s">
        <v>409</v>
      </c>
      <c r="C123" s="469" t="s">
        <v>410</v>
      </c>
      <c r="D123" s="469" t="s">
        <v>1177</v>
      </c>
      <c r="E123" s="469" t="s">
        <v>1404</v>
      </c>
      <c r="F123" s="469" t="s">
        <v>1405</v>
      </c>
      <c r="G123" s="472" t="s">
        <v>1372</v>
      </c>
      <c r="H123" s="472" t="s">
        <v>1339</v>
      </c>
      <c r="I123" s="471">
        <v>45481</v>
      </c>
      <c r="J123" s="481">
        <v>46030</v>
      </c>
      <c r="K123" s="482">
        <v>292844.02</v>
      </c>
      <c r="L123" s="483">
        <v>0.5</v>
      </c>
      <c r="M123" s="469" t="s">
        <v>1227</v>
      </c>
      <c r="N123" s="469" t="s">
        <v>411</v>
      </c>
    </row>
    <row r="124" spans="1:14" ht="129" customHeight="1" x14ac:dyDescent="0.3">
      <c r="A124" s="484">
        <v>214</v>
      </c>
      <c r="B124" s="469" t="s">
        <v>412</v>
      </c>
      <c r="C124" s="469" t="s">
        <v>413</v>
      </c>
      <c r="D124" s="469" t="s">
        <v>1178</v>
      </c>
      <c r="E124" s="469" t="s">
        <v>1404</v>
      </c>
      <c r="F124" s="469" t="s">
        <v>1405</v>
      </c>
      <c r="G124" s="472" t="s">
        <v>1372</v>
      </c>
      <c r="H124" s="472" t="s">
        <v>1267</v>
      </c>
      <c r="I124" s="471">
        <v>45468</v>
      </c>
      <c r="J124" s="481">
        <v>46016</v>
      </c>
      <c r="K124" s="482">
        <v>423628.95</v>
      </c>
      <c r="L124" s="483">
        <v>0.5</v>
      </c>
      <c r="M124" s="469" t="s">
        <v>324</v>
      </c>
      <c r="N124" s="469" t="s">
        <v>115</v>
      </c>
    </row>
    <row r="125" spans="1:14" ht="129" customHeight="1" x14ac:dyDescent="0.3">
      <c r="A125" s="484">
        <v>215</v>
      </c>
      <c r="B125" s="469" t="s">
        <v>414</v>
      </c>
      <c r="C125" s="469" t="s">
        <v>415</v>
      </c>
      <c r="D125" s="469" t="s">
        <v>1179</v>
      </c>
      <c r="E125" s="469" t="s">
        <v>1404</v>
      </c>
      <c r="F125" s="469" t="s">
        <v>1405</v>
      </c>
      <c r="G125" s="472" t="s">
        <v>1372</v>
      </c>
      <c r="H125" s="472" t="s">
        <v>1304</v>
      </c>
      <c r="I125" s="471">
        <v>45464</v>
      </c>
      <c r="J125" s="481">
        <v>46012</v>
      </c>
      <c r="K125" s="482">
        <v>329142.7</v>
      </c>
      <c r="L125" s="483">
        <v>0.5</v>
      </c>
      <c r="M125" s="469" t="s">
        <v>324</v>
      </c>
      <c r="N125" s="469" t="s">
        <v>416</v>
      </c>
    </row>
    <row r="126" spans="1:14" ht="129" customHeight="1" x14ac:dyDescent="0.3">
      <c r="A126" s="484">
        <v>216</v>
      </c>
      <c r="B126" s="469" t="s">
        <v>417</v>
      </c>
      <c r="C126" s="469" t="s">
        <v>418</v>
      </c>
      <c r="D126" s="469" t="s">
        <v>419</v>
      </c>
      <c r="E126" s="469" t="s">
        <v>1404</v>
      </c>
      <c r="F126" s="469" t="s">
        <v>1405</v>
      </c>
      <c r="G126" s="472" t="s">
        <v>1372</v>
      </c>
      <c r="H126" s="472" t="s">
        <v>1290</v>
      </c>
      <c r="I126" s="471">
        <v>45462</v>
      </c>
      <c r="J126" s="481">
        <v>46010</v>
      </c>
      <c r="K126" s="482">
        <v>411246.25999999995</v>
      </c>
      <c r="L126" s="483">
        <v>0.5</v>
      </c>
      <c r="M126" s="469" t="s">
        <v>1226</v>
      </c>
      <c r="N126" s="469" t="s">
        <v>420</v>
      </c>
    </row>
    <row r="127" spans="1:14" ht="129" customHeight="1" x14ac:dyDescent="0.3">
      <c r="A127" s="484">
        <v>217</v>
      </c>
      <c r="B127" s="469" t="s">
        <v>421</v>
      </c>
      <c r="C127" s="469" t="s">
        <v>1069</v>
      </c>
      <c r="D127" s="469" t="s">
        <v>1180</v>
      </c>
      <c r="E127" s="469" t="s">
        <v>1404</v>
      </c>
      <c r="F127" s="469" t="s">
        <v>1414</v>
      </c>
      <c r="G127" s="472" t="s">
        <v>1387</v>
      </c>
      <c r="H127" s="472" t="s">
        <v>1340</v>
      </c>
      <c r="I127" s="471">
        <v>45432</v>
      </c>
      <c r="J127" s="481">
        <v>46346</v>
      </c>
      <c r="K127" s="482">
        <v>2800000</v>
      </c>
      <c r="L127" s="483">
        <v>0.5</v>
      </c>
      <c r="M127" s="469" t="s">
        <v>299</v>
      </c>
      <c r="N127" s="469" t="s">
        <v>109</v>
      </c>
    </row>
    <row r="128" spans="1:14" ht="129" customHeight="1" x14ac:dyDescent="0.3">
      <c r="A128" s="484">
        <v>218</v>
      </c>
      <c r="B128" s="469" t="s">
        <v>422</v>
      </c>
      <c r="C128" s="469" t="s">
        <v>193</v>
      </c>
      <c r="D128" s="469" t="s">
        <v>1181</v>
      </c>
      <c r="E128" s="469" t="s">
        <v>1404</v>
      </c>
      <c r="F128" s="469" t="s">
        <v>1412</v>
      </c>
      <c r="G128" s="469" t="s">
        <v>1388</v>
      </c>
      <c r="H128" s="469" t="s">
        <v>1341</v>
      </c>
      <c r="I128" s="469" t="s">
        <v>135</v>
      </c>
      <c r="J128" s="481" t="s">
        <v>109</v>
      </c>
      <c r="K128" s="482">
        <v>4381812.7</v>
      </c>
      <c r="L128" s="483">
        <v>0.5</v>
      </c>
      <c r="M128" s="469" t="s">
        <v>324</v>
      </c>
      <c r="N128" s="469" t="s">
        <v>423</v>
      </c>
    </row>
    <row r="129" spans="1:14" ht="129" customHeight="1" x14ac:dyDescent="0.3">
      <c r="A129" s="484">
        <v>219</v>
      </c>
      <c r="B129" s="469" t="s">
        <v>424</v>
      </c>
      <c r="C129" s="469" t="s">
        <v>425</v>
      </c>
      <c r="D129" s="469" t="s">
        <v>1182</v>
      </c>
      <c r="E129" s="469" t="s">
        <v>1404</v>
      </c>
      <c r="F129" s="469" t="s">
        <v>1405</v>
      </c>
      <c r="G129" s="472" t="s">
        <v>1372</v>
      </c>
      <c r="H129" s="472" t="s">
        <v>1329</v>
      </c>
      <c r="I129" s="471">
        <v>45474</v>
      </c>
      <c r="J129" s="481">
        <v>46023</v>
      </c>
      <c r="K129" s="482">
        <v>451861.63</v>
      </c>
      <c r="L129" s="483">
        <v>0.5</v>
      </c>
      <c r="M129" s="469" t="s">
        <v>1228</v>
      </c>
      <c r="N129" s="469" t="s">
        <v>295</v>
      </c>
    </row>
    <row r="130" spans="1:14" ht="129" customHeight="1" x14ac:dyDescent="0.3">
      <c r="A130" s="484">
        <v>220</v>
      </c>
      <c r="B130" s="469" t="s">
        <v>426</v>
      </c>
      <c r="C130" s="469" t="s">
        <v>178</v>
      </c>
      <c r="D130" s="469" t="s">
        <v>1183</v>
      </c>
      <c r="E130" s="469" t="s">
        <v>1404</v>
      </c>
      <c r="F130" s="469" t="s">
        <v>1412</v>
      </c>
      <c r="G130" s="469" t="s">
        <v>1389</v>
      </c>
      <c r="H130" s="469" t="s">
        <v>1342</v>
      </c>
      <c r="I130" s="469" t="s">
        <v>135</v>
      </c>
      <c r="J130" s="481" t="s">
        <v>109</v>
      </c>
      <c r="K130" s="482">
        <v>3784000</v>
      </c>
      <c r="L130" s="483">
        <v>0.5</v>
      </c>
      <c r="M130" s="469" t="s">
        <v>1217</v>
      </c>
      <c r="N130" s="469" t="s">
        <v>427</v>
      </c>
    </row>
    <row r="131" spans="1:14" ht="129" customHeight="1" x14ac:dyDescent="0.3">
      <c r="A131" s="484">
        <v>221</v>
      </c>
      <c r="B131" s="469" t="s">
        <v>428</v>
      </c>
      <c r="C131" s="469" t="s">
        <v>429</v>
      </c>
      <c r="D131" s="469" t="s">
        <v>1184</v>
      </c>
      <c r="E131" s="469" t="s">
        <v>1404</v>
      </c>
      <c r="F131" s="469" t="s">
        <v>1405</v>
      </c>
      <c r="G131" s="472" t="s">
        <v>1372</v>
      </c>
      <c r="H131" s="472" t="s">
        <v>1343</v>
      </c>
      <c r="I131" s="471">
        <v>45537</v>
      </c>
      <c r="J131" s="481">
        <v>46083</v>
      </c>
      <c r="K131" s="482">
        <v>429992</v>
      </c>
      <c r="L131" s="483">
        <v>0.5</v>
      </c>
      <c r="M131" s="469" t="s">
        <v>1227</v>
      </c>
      <c r="N131" s="469" t="s">
        <v>301</v>
      </c>
    </row>
    <row r="132" spans="1:14" ht="129" customHeight="1" x14ac:dyDescent="0.3">
      <c r="A132" s="484">
        <v>222</v>
      </c>
      <c r="B132" s="469" t="s">
        <v>430</v>
      </c>
      <c r="C132" s="469" t="s">
        <v>1070</v>
      </c>
      <c r="D132" s="469" t="s">
        <v>1185</v>
      </c>
      <c r="E132" s="469" t="s">
        <v>1404</v>
      </c>
      <c r="F132" s="469" t="s">
        <v>1412</v>
      </c>
      <c r="G132" s="469" t="s">
        <v>1390</v>
      </c>
      <c r="H132" s="469" t="s">
        <v>1344</v>
      </c>
      <c r="I132" s="469" t="s">
        <v>135</v>
      </c>
      <c r="J132" s="481" t="s">
        <v>109</v>
      </c>
      <c r="K132" s="482">
        <v>1998983.41</v>
      </c>
      <c r="L132" s="483">
        <v>0.5</v>
      </c>
      <c r="M132" s="469" t="s">
        <v>1224</v>
      </c>
      <c r="N132" s="469" t="s">
        <v>431</v>
      </c>
    </row>
    <row r="133" spans="1:14" ht="129" customHeight="1" x14ac:dyDescent="0.3">
      <c r="A133" s="484">
        <v>223</v>
      </c>
      <c r="B133" s="469" t="s">
        <v>432</v>
      </c>
      <c r="C133" s="469" t="s">
        <v>433</v>
      </c>
      <c r="D133" s="469" t="s">
        <v>1186</v>
      </c>
      <c r="E133" s="469" t="s">
        <v>1404</v>
      </c>
      <c r="F133" s="469" t="s">
        <v>1405</v>
      </c>
      <c r="G133" s="472" t="s">
        <v>1372</v>
      </c>
      <c r="H133" s="472" t="s">
        <v>1329</v>
      </c>
      <c r="I133" s="471">
        <v>45617</v>
      </c>
      <c r="J133" s="481">
        <v>46163</v>
      </c>
      <c r="K133" s="482">
        <v>472967.37</v>
      </c>
      <c r="L133" s="483">
        <v>0.5</v>
      </c>
      <c r="M133" s="469" t="s">
        <v>1207</v>
      </c>
      <c r="N133" s="469" t="s">
        <v>434</v>
      </c>
    </row>
    <row r="134" spans="1:14" ht="129" customHeight="1" x14ac:dyDescent="0.3">
      <c r="A134" s="484">
        <v>224</v>
      </c>
      <c r="B134" s="469" t="s">
        <v>435</v>
      </c>
      <c r="C134" s="469" t="s">
        <v>436</v>
      </c>
      <c r="D134" s="469" t="s">
        <v>1187</v>
      </c>
      <c r="E134" s="469" t="s">
        <v>1404</v>
      </c>
      <c r="F134" s="469" t="s">
        <v>1405</v>
      </c>
      <c r="G134" s="472" t="s">
        <v>1372</v>
      </c>
      <c r="H134" s="472" t="s">
        <v>1304</v>
      </c>
      <c r="I134" s="471">
        <v>45460</v>
      </c>
      <c r="J134" s="481">
        <v>46008</v>
      </c>
      <c r="K134" s="482">
        <v>377632.44</v>
      </c>
      <c r="L134" s="483">
        <v>0.5</v>
      </c>
      <c r="M134" s="469" t="s">
        <v>1226</v>
      </c>
      <c r="N134" s="469" t="s">
        <v>437</v>
      </c>
    </row>
    <row r="135" spans="1:14" ht="129" customHeight="1" x14ac:dyDescent="0.3">
      <c r="A135" s="484">
        <v>225</v>
      </c>
      <c r="B135" s="469" t="s">
        <v>438</v>
      </c>
      <c r="C135" s="469" t="s">
        <v>439</v>
      </c>
      <c r="D135" s="469" t="s">
        <v>1188</v>
      </c>
      <c r="E135" s="469" t="s">
        <v>1404</v>
      </c>
      <c r="F135" s="469" t="s">
        <v>1405</v>
      </c>
      <c r="G135" s="472" t="s">
        <v>1372</v>
      </c>
      <c r="H135" s="472" t="s">
        <v>1345</v>
      </c>
      <c r="I135" s="471">
        <v>45474</v>
      </c>
      <c r="J135" s="481">
        <v>46023</v>
      </c>
      <c r="K135" s="482">
        <v>484916.29</v>
      </c>
      <c r="L135" s="483">
        <v>0.5</v>
      </c>
      <c r="M135" s="469" t="s">
        <v>1226</v>
      </c>
      <c r="N135" s="469" t="s">
        <v>440</v>
      </c>
    </row>
    <row r="136" spans="1:14" ht="129" customHeight="1" x14ac:dyDescent="0.3">
      <c r="A136" s="484">
        <v>226</v>
      </c>
      <c r="B136" s="469" t="s">
        <v>441</v>
      </c>
      <c r="C136" s="469" t="s">
        <v>1071</v>
      </c>
      <c r="D136" s="469" t="s">
        <v>442</v>
      </c>
      <c r="E136" s="469" t="s">
        <v>1404</v>
      </c>
      <c r="F136" s="469" t="s">
        <v>1412</v>
      </c>
      <c r="G136" s="469" t="s">
        <v>1391</v>
      </c>
      <c r="H136" s="469" t="s">
        <v>1346</v>
      </c>
      <c r="I136" s="469" t="s">
        <v>135</v>
      </c>
      <c r="J136" s="481" t="s">
        <v>109</v>
      </c>
      <c r="K136" s="482">
        <v>1771872.28</v>
      </c>
      <c r="L136" s="483">
        <v>0.5</v>
      </c>
      <c r="M136" s="469" t="s">
        <v>1220</v>
      </c>
      <c r="N136" s="469" t="s">
        <v>443</v>
      </c>
    </row>
    <row r="137" spans="1:14" ht="129" customHeight="1" x14ac:dyDescent="0.3">
      <c r="A137" s="484">
        <v>227</v>
      </c>
      <c r="B137" s="469" t="s">
        <v>444</v>
      </c>
      <c r="C137" s="469" t="s">
        <v>1069</v>
      </c>
      <c r="D137" s="469" t="s">
        <v>1189</v>
      </c>
      <c r="E137" s="469" t="s">
        <v>1404</v>
      </c>
      <c r="F137" s="469" t="s">
        <v>1414</v>
      </c>
      <c r="G137" s="472" t="s">
        <v>1392</v>
      </c>
      <c r="H137" s="472" t="s">
        <v>1295</v>
      </c>
      <c r="I137" s="471">
        <v>45432</v>
      </c>
      <c r="J137" s="481">
        <v>46346</v>
      </c>
      <c r="K137" s="482">
        <v>1200000</v>
      </c>
      <c r="L137" s="483">
        <v>0.5</v>
      </c>
      <c r="M137" s="469" t="s">
        <v>299</v>
      </c>
      <c r="N137" s="469" t="s">
        <v>109</v>
      </c>
    </row>
    <row r="138" spans="1:14" ht="129" customHeight="1" x14ac:dyDescent="0.3">
      <c r="A138" s="484">
        <v>228</v>
      </c>
      <c r="B138" s="469" t="s">
        <v>445</v>
      </c>
      <c r="C138" s="469" t="s">
        <v>446</v>
      </c>
      <c r="D138" s="469" t="s">
        <v>1190</v>
      </c>
      <c r="E138" s="469" t="s">
        <v>1404</v>
      </c>
      <c r="F138" s="469" t="s">
        <v>1405</v>
      </c>
      <c r="G138" s="472" t="s">
        <v>1372</v>
      </c>
      <c r="H138" s="469" t="s">
        <v>1347</v>
      </c>
      <c r="I138" s="471">
        <v>45554</v>
      </c>
      <c r="J138" s="481">
        <v>46100</v>
      </c>
      <c r="K138" s="482">
        <v>474241.62</v>
      </c>
      <c r="L138" s="483">
        <v>0.5</v>
      </c>
      <c r="M138" s="469" t="s">
        <v>1207</v>
      </c>
      <c r="N138" s="469" t="s">
        <v>447</v>
      </c>
    </row>
    <row r="139" spans="1:14" ht="129" customHeight="1" x14ac:dyDescent="0.3">
      <c r="A139" s="484">
        <v>229</v>
      </c>
      <c r="B139" s="469" t="s">
        <v>448</v>
      </c>
      <c r="C139" s="469" t="s">
        <v>449</v>
      </c>
      <c r="D139" s="469" t="s">
        <v>1191</v>
      </c>
      <c r="E139" s="469" t="s">
        <v>1404</v>
      </c>
      <c r="F139" s="469" t="s">
        <v>1405</v>
      </c>
      <c r="G139" s="472" t="s">
        <v>1372</v>
      </c>
      <c r="H139" s="469" t="s">
        <v>1290</v>
      </c>
      <c r="I139" s="471">
        <v>45566</v>
      </c>
      <c r="J139" s="481">
        <v>46113</v>
      </c>
      <c r="K139" s="482">
        <v>580000</v>
      </c>
      <c r="L139" s="483">
        <v>0.5</v>
      </c>
      <c r="M139" s="469" t="s">
        <v>1212</v>
      </c>
      <c r="N139" s="469" t="s">
        <v>450</v>
      </c>
    </row>
    <row r="140" spans="1:14" ht="129" customHeight="1" x14ac:dyDescent="0.3">
      <c r="A140" s="484">
        <v>230</v>
      </c>
      <c r="B140" s="469" t="s">
        <v>451</v>
      </c>
      <c r="C140" s="469" t="s">
        <v>1028</v>
      </c>
      <c r="D140" s="469" t="s">
        <v>1192</v>
      </c>
      <c r="E140" s="469" t="s">
        <v>1404</v>
      </c>
      <c r="F140" s="469" t="s">
        <v>1412</v>
      </c>
      <c r="G140" s="469" t="s">
        <v>1393</v>
      </c>
      <c r="H140" s="469" t="s">
        <v>1348</v>
      </c>
      <c r="I140" s="469" t="s">
        <v>135</v>
      </c>
      <c r="J140" s="481" t="s">
        <v>109</v>
      </c>
      <c r="K140" s="482">
        <v>5611995.9199999999</v>
      </c>
      <c r="L140" s="483">
        <v>0.5</v>
      </c>
      <c r="M140" s="469" t="s">
        <v>349</v>
      </c>
      <c r="N140" s="469" t="s">
        <v>164</v>
      </c>
    </row>
    <row r="141" spans="1:14" ht="129" customHeight="1" x14ac:dyDescent="0.3">
      <c r="A141" s="484">
        <v>231</v>
      </c>
      <c r="B141" s="469" t="s">
        <v>452</v>
      </c>
      <c r="C141" s="469" t="s">
        <v>453</v>
      </c>
      <c r="D141" s="469" t="s">
        <v>1193</v>
      </c>
      <c r="E141" s="469" t="s">
        <v>1404</v>
      </c>
      <c r="F141" s="469" t="s">
        <v>1405</v>
      </c>
      <c r="G141" s="472" t="s">
        <v>1372</v>
      </c>
      <c r="H141" s="470" t="s">
        <v>1329</v>
      </c>
      <c r="I141" s="480">
        <v>45600</v>
      </c>
      <c r="J141" s="481">
        <v>46146</v>
      </c>
      <c r="K141" s="482">
        <v>459999.1</v>
      </c>
      <c r="L141" s="483">
        <v>0.5</v>
      </c>
      <c r="M141" s="469" t="s">
        <v>1226</v>
      </c>
      <c r="N141" s="469" t="s">
        <v>300</v>
      </c>
    </row>
    <row r="142" spans="1:14" ht="129" customHeight="1" x14ac:dyDescent="0.3">
      <c r="A142" s="484">
        <v>232</v>
      </c>
      <c r="B142" s="469" t="s">
        <v>454</v>
      </c>
      <c r="C142" s="469" t="s">
        <v>455</v>
      </c>
      <c r="D142" s="469" t="s">
        <v>1194</v>
      </c>
      <c r="E142" s="469" t="s">
        <v>1404</v>
      </c>
      <c r="F142" s="469" t="s">
        <v>1405</v>
      </c>
      <c r="G142" s="472" t="s">
        <v>1372</v>
      </c>
      <c r="H142" s="469" t="s">
        <v>1349</v>
      </c>
      <c r="I142" s="469" t="s">
        <v>135</v>
      </c>
      <c r="J142" s="481" t="s">
        <v>109</v>
      </c>
      <c r="K142" s="482">
        <v>416049.82</v>
      </c>
      <c r="L142" s="483">
        <v>0.5</v>
      </c>
      <c r="M142" s="469" t="s">
        <v>1217</v>
      </c>
      <c r="N142" s="469" t="s">
        <v>247</v>
      </c>
    </row>
    <row r="143" spans="1:14" ht="129" customHeight="1" x14ac:dyDescent="0.3">
      <c r="A143" s="484">
        <v>233</v>
      </c>
      <c r="B143" s="469" t="s">
        <v>456</v>
      </c>
      <c r="C143" s="469" t="s">
        <v>457</v>
      </c>
      <c r="D143" s="469" t="s">
        <v>1195</v>
      </c>
      <c r="E143" s="469" t="s">
        <v>1404</v>
      </c>
      <c r="F143" s="469" t="s">
        <v>1405</v>
      </c>
      <c r="G143" s="472" t="s">
        <v>1372</v>
      </c>
      <c r="H143" s="469" t="s">
        <v>1350</v>
      </c>
      <c r="I143" s="471">
        <v>45690</v>
      </c>
      <c r="J143" s="481">
        <v>46236</v>
      </c>
      <c r="K143" s="482">
        <v>446339.8</v>
      </c>
      <c r="L143" s="483">
        <v>0.5</v>
      </c>
      <c r="M143" s="469" t="s">
        <v>324</v>
      </c>
      <c r="N143" s="469" t="s">
        <v>458</v>
      </c>
    </row>
    <row r="144" spans="1:14" ht="129" customHeight="1" x14ac:dyDescent="0.3">
      <c r="A144" s="484">
        <v>234</v>
      </c>
      <c r="B144" s="469" t="s">
        <v>459</v>
      </c>
      <c r="C144" s="469" t="s">
        <v>460</v>
      </c>
      <c r="D144" s="469" t="s">
        <v>1196</v>
      </c>
      <c r="E144" s="469" t="s">
        <v>1404</v>
      </c>
      <c r="F144" s="469" t="s">
        <v>1405</v>
      </c>
      <c r="G144" s="472" t="s">
        <v>1372</v>
      </c>
      <c r="H144" s="469" t="s">
        <v>1351</v>
      </c>
      <c r="I144" s="471">
        <v>45628</v>
      </c>
      <c r="J144" s="481">
        <v>46175</v>
      </c>
      <c r="K144" s="482">
        <v>439669.42</v>
      </c>
      <c r="L144" s="483">
        <v>0.5</v>
      </c>
      <c r="M144" s="469" t="s">
        <v>1221</v>
      </c>
      <c r="N144" s="469" t="s">
        <v>276</v>
      </c>
    </row>
    <row r="145" spans="1:14" ht="129" customHeight="1" x14ac:dyDescent="0.3">
      <c r="A145" s="484">
        <v>235</v>
      </c>
      <c r="B145" s="469" t="s">
        <v>461</v>
      </c>
      <c r="C145" s="469" t="s">
        <v>462</v>
      </c>
      <c r="D145" s="469" t="s">
        <v>1197</v>
      </c>
      <c r="E145" s="469" t="s">
        <v>1404</v>
      </c>
      <c r="F145" s="469" t="s">
        <v>1405</v>
      </c>
      <c r="G145" s="472" t="s">
        <v>1372</v>
      </c>
      <c r="H145" s="469" t="s">
        <v>1311</v>
      </c>
      <c r="I145" s="471">
        <v>45645</v>
      </c>
      <c r="J145" s="481">
        <v>46192</v>
      </c>
      <c r="K145" s="482">
        <v>430000</v>
      </c>
      <c r="L145" s="483">
        <v>0.5</v>
      </c>
      <c r="M145" s="469" t="s">
        <v>307</v>
      </c>
      <c r="N145" s="469" t="s">
        <v>116</v>
      </c>
    </row>
    <row r="146" spans="1:14" ht="129" customHeight="1" x14ac:dyDescent="0.3">
      <c r="A146" s="484">
        <v>236</v>
      </c>
      <c r="B146" s="469" t="s">
        <v>463</v>
      </c>
      <c r="C146" s="469" t="s">
        <v>1072</v>
      </c>
      <c r="D146" s="469" t="s">
        <v>1198</v>
      </c>
      <c r="E146" s="469" t="s">
        <v>1404</v>
      </c>
      <c r="F146" s="469" t="s">
        <v>1412</v>
      </c>
      <c r="G146" s="469" t="s">
        <v>1394</v>
      </c>
      <c r="H146" s="469" t="s">
        <v>1352</v>
      </c>
      <c r="I146" s="469" t="s">
        <v>135</v>
      </c>
      <c r="J146" s="481" t="s">
        <v>109</v>
      </c>
      <c r="K146" s="482">
        <v>1519000</v>
      </c>
      <c r="L146" s="483">
        <v>0.5</v>
      </c>
      <c r="M146" s="469" t="s">
        <v>1221</v>
      </c>
      <c r="N146" s="469" t="s">
        <v>464</v>
      </c>
    </row>
    <row r="147" spans="1:14" ht="129" customHeight="1" x14ac:dyDescent="0.3">
      <c r="A147" s="484">
        <v>237</v>
      </c>
      <c r="B147" s="469" t="s">
        <v>465</v>
      </c>
      <c r="C147" s="469" t="s">
        <v>216</v>
      </c>
      <c r="D147" s="469" t="s">
        <v>1199</v>
      </c>
      <c r="E147" s="469" t="s">
        <v>1404</v>
      </c>
      <c r="F147" s="469" t="s">
        <v>1412</v>
      </c>
      <c r="G147" s="469" t="s">
        <v>1395</v>
      </c>
      <c r="H147" s="469" t="s">
        <v>1353</v>
      </c>
      <c r="I147" s="469" t="s">
        <v>135</v>
      </c>
      <c r="J147" s="481" t="s">
        <v>109</v>
      </c>
      <c r="K147" s="482">
        <v>2910000</v>
      </c>
      <c r="L147" s="483">
        <v>0.5</v>
      </c>
      <c r="M147" s="469" t="s">
        <v>1210</v>
      </c>
      <c r="N147" s="469" t="s">
        <v>466</v>
      </c>
    </row>
    <row r="148" spans="1:14" ht="129" customHeight="1" x14ac:dyDescent="0.3">
      <c r="A148" s="484">
        <v>238</v>
      </c>
      <c r="B148" s="469" t="s">
        <v>467</v>
      </c>
      <c r="C148" s="469" t="s">
        <v>1029</v>
      </c>
      <c r="D148" s="469" t="s">
        <v>1200</v>
      </c>
      <c r="E148" s="469" t="s">
        <v>1404</v>
      </c>
      <c r="F148" s="469" t="s">
        <v>1412</v>
      </c>
      <c r="G148" s="469" t="s">
        <v>1396</v>
      </c>
      <c r="H148" s="469" t="s">
        <v>1354</v>
      </c>
      <c r="I148" s="469" t="s">
        <v>135</v>
      </c>
      <c r="J148" s="481" t="s">
        <v>109</v>
      </c>
      <c r="K148" s="482">
        <v>1387000</v>
      </c>
      <c r="L148" s="483">
        <v>0.5</v>
      </c>
      <c r="M148" s="469" t="s">
        <v>1211</v>
      </c>
      <c r="N148" s="469" t="s">
        <v>468</v>
      </c>
    </row>
    <row r="149" spans="1:14" ht="129" customHeight="1" x14ac:dyDescent="0.3">
      <c r="A149" s="484">
        <v>239</v>
      </c>
      <c r="B149" s="469" t="s">
        <v>469</v>
      </c>
      <c r="C149" s="469" t="s">
        <v>1038</v>
      </c>
      <c r="D149" s="469" t="s">
        <v>1201</v>
      </c>
      <c r="E149" s="469" t="s">
        <v>1404</v>
      </c>
      <c r="F149" s="469" t="s">
        <v>1412</v>
      </c>
      <c r="G149" s="469" t="s">
        <v>1397</v>
      </c>
      <c r="H149" s="469" t="s">
        <v>1355</v>
      </c>
      <c r="I149" s="469" t="s">
        <v>135</v>
      </c>
      <c r="J149" s="481" t="s">
        <v>109</v>
      </c>
      <c r="K149" s="482">
        <v>944000</v>
      </c>
      <c r="L149" s="483">
        <v>0.5</v>
      </c>
      <c r="M149" s="469" t="s">
        <v>1208</v>
      </c>
      <c r="N149" s="469" t="s">
        <v>470</v>
      </c>
    </row>
    <row r="150" spans="1:14" ht="129" customHeight="1" x14ac:dyDescent="0.3">
      <c r="A150" s="484">
        <v>240</v>
      </c>
      <c r="B150" s="469" t="s">
        <v>471</v>
      </c>
      <c r="C150" s="469" t="s">
        <v>1035</v>
      </c>
      <c r="D150" s="469" t="s">
        <v>1202</v>
      </c>
      <c r="E150" s="469" t="s">
        <v>1404</v>
      </c>
      <c r="F150" s="469" t="s">
        <v>1412</v>
      </c>
      <c r="G150" s="469" t="s">
        <v>1398</v>
      </c>
      <c r="H150" s="469" t="s">
        <v>1356</v>
      </c>
      <c r="I150" s="469" t="s">
        <v>135</v>
      </c>
      <c r="J150" s="481" t="s">
        <v>109</v>
      </c>
      <c r="K150" s="482">
        <v>1896000</v>
      </c>
      <c r="L150" s="483">
        <v>0.5</v>
      </c>
      <c r="M150" s="469" t="s">
        <v>1228</v>
      </c>
      <c r="N150" s="469" t="s">
        <v>472</v>
      </c>
    </row>
    <row r="151" spans="1:14" ht="129" customHeight="1" x14ac:dyDescent="0.3">
      <c r="A151" s="484">
        <v>241</v>
      </c>
      <c r="B151" s="469" t="s">
        <v>473</v>
      </c>
      <c r="C151" s="469" t="s">
        <v>1031</v>
      </c>
      <c r="D151" s="469" t="s">
        <v>1203</v>
      </c>
      <c r="E151" s="469" t="s">
        <v>1404</v>
      </c>
      <c r="F151" s="469" t="s">
        <v>1412</v>
      </c>
      <c r="G151" s="469" t="s">
        <v>1399</v>
      </c>
      <c r="H151" s="469" t="s">
        <v>1357</v>
      </c>
      <c r="I151" s="469" t="s">
        <v>135</v>
      </c>
      <c r="J151" s="481" t="s">
        <v>109</v>
      </c>
      <c r="K151" s="482">
        <v>1499000</v>
      </c>
      <c r="L151" s="483">
        <v>0.5</v>
      </c>
      <c r="M151" s="469" t="s">
        <v>1209</v>
      </c>
      <c r="N151" s="469" t="s">
        <v>474</v>
      </c>
    </row>
    <row r="152" spans="1:14" ht="129" customHeight="1" x14ac:dyDescent="0.3">
      <c r="A152" s="484">
        <v>242</v>
      </c>
      <c r="B152" s="469" t="s">
        <v>475</v>
      </c>
      <c r="C152" s="469" t="s">
        <v>1032</v>
      </c>
      <c r="D152" s="469" t="s">
        <v>1204</v>
      </c>
      <c r="E152" s="469" t="s">
        <v>1404</v>
      </c>
      <c r="F152" s="469" t="s">
        <v>1412</v>
      </c>
      <c r="G152" s="469" t="s">
        <v>1400</v>
      </c>
      <c r="H152" s="469" t="s">
        <v>1358</v>
      </c>
      <c r="I152" s="469" t="s">
        <v>135</v>
      </c>
      <c r="J152" s="481" t="s">
        <v>109</v>
      </c>
      <c r="K152" s="482">
        <v>2172000</v>
      </c>
      <c r="L152" s="483">
        <v>0.5</v>
      </c>
      <c r="M152" s="469" t="s">
        <v>1232</v>
      </c>
      <c r="N152" s="469" t="s">
        <v>476</v>
      </c>
    </row>
    <row r="153" spans="1:14" ht="129" customHeight="1" x14ac:dyDescent="0.3">
      <c r="A153" s="484">
        <v>244</v>
      </c>
      <c r="B153" s="469" t="s">
        <v>477</v>
      </c>
      <c r="C153" s="469" t="s">
        <v>1067</v>
      </c>
      <c r="D153" s="469" t="s">
        <v>1205</v>
      </c>
      <c r="E153" s="469" t="s">
        <v>1404</v>
      </c>
      <c r="F153" s="469" t="s">
        <v>1415</v>
      </c>
      <c r="G153" s="469" t="s">
        <v>1401</v>
      </c>
      <c r="H153" s="469" t="s">
        <v>1359</v>
      </c>
      <c r="I153" s="471">
        <v>45643</v>
      </c>
      <c r="J153" s="481">
        <v>46921</v>
      </c>
      <c r="K153" s="482">
        <v>13000000</v>
      </c>
      <c r="L153" s="483">
        <v>0.5</v>
      </c>
      <c r="M153" s="479" t="s">
        <v>299</v>
      </c>
      <c r="N153" s="469" t="s">
        <v>109</v>
      </c>
    </row>
    <row r="154" spans="1:14" ht="129" customHeight="1" x14ac:dyDescent="0.3">
      <c r="A154" s="484">
        <v>245</v>
      </c>
      <c r="B154" s="473" t="s">
        <v>478</v>
      </c>
      <c r="C154" s="474" t="s">
        <v>1073</v>
      </c>
      <c r="D154" s="468" t="s">
        <v>1206</v>
      </c>
      <c r="E154" s="469" t="s">
        <v>1404</v>
      </c>
      <c r="F154" s="469" t="s">
        <v>1416</v>
      </c>
      <c r="G154" s="471" t="s">
        <v>1402</v>
      </c>
      <c r="H154" s="472" t="s">
        <v>1360</v>
      </c>
      <c r="I154" s="471">
        <v>45301</v>
      </c>
      <c r="J154" s="481">
        <v>46853</v>
      </c>
      <c r="K154" s="482">
        <v>5999985.2199999997</v>
      </c>
      <c r="L154" s="483">
        <v>0.5</v>
      </c>
      <c r="M154" s="469" t="s">
        <v>299</v>
      </c>
      <c r="N154" s="469" t="s">
        <v>109</v>
      </c>
    </row>
  </sheetData>
  <mergeCells count="2">
    <mergeCell ref="A1:N1"/>
    <mergeCell ref="A2:N2"/>
  </mergeCells>
  <conditionalFormatting sqref="I5">
    <cfRule type="containsText" dxfId="4" priority="1" operator="containsText" text="LEGALI">
      <formula>NOT(ISERROR(SEARCH("LEGALI",I5)))</formula>
    </cfRule>
    <cfRule type="containsText" dxfId="3" priority="2" operator="containsText" text="N.A.">
      <formula>NOT(ISERROR(SEARCH("N.A.",I5)))</formula>
    </cfRule>
    <cfRule type="containsText" dxfId="2" priority="3" operator="containsText" text="OK">
      <formula>NOT(ISERROR(SEARCH("OK",I5)))</formula>
    </cfRule>
  </conditionalFormatting>
  <dataValidations count="2">
    <dataValidation type="list" allowBlank="1" showInputMessage="1" showErrorMessage="1" sqref="E23" xr:uid="{CAB53340-0701-4DA9-AC0E-9C6179A81708}">
      <formula1>"OS1 - Asilo, OS2 - Migrazione legale ed integrazione, OS3 - Rimpatri, OS4 Solidarietà"</formula1>
    </dataValidation>
    <dataValidation type="list" allowBlank="1" showInputMessage="1" showErrorMessage="1" sqref="F104:F106 E103:E104 M103 E78:F78 C68:C69 M46:M77 M27:M44 E24:E77 F30:F77 E4:E22 F4:F28" xr:uid="{7F3D70DB-46EF-4DCA-92A8-54AEDA993DF4}">
      <formula1>#REF!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7003C-DAA7-4E1C-A761-347BE51C5791}">
  <dimension ref="B2:C13"/>
  <sheetViews>
    <sheetView workbookViewId="0">
      <selection activeCell="E20" sqref="E20"/>
    </sheetView>
  </sheetViews>
  <sheetFormatPr defaultRowHeight="14.4" x14ac:dyDescent="0.3"/>
  <cols>
    <col min="2" max="2" width="4" customWidth="1"/>
  </cols>
  <sheetData>
    <row r="2" spans="2:3" x14ac:dyDescent="0.3">
      <c r="B2" t="s">
        <v>480</v>
      </c>
    </row>
    <row r="3" spans="2:3" x14ac:dyDescent="0.3">
      <c r="C3" t="s">
        <v>481</v>
      </c>
    </row>
    <row r="4" spans="2:3" x14ac:dyDescent="0.3">
      <c r="C4" t="s">
        <v>482</v>
      </c>
    </row>
    <row r="6" spans="2:3" x14ac:dyDescent="0.3">
      <c r="B6" t="s">
        <v>483</v>
      </c>
    </row>
    <row r="7" spans="2:3" x14ac:dyDescent="0.3">
      <c r="C7" t="s">
        <v>484</v>
      </c>
    </row>
    <row r="8" spans="2:3" x14ac:dyDescent="0.3">
      <c r="C8" t="s">
        <v>485</v>
      </c>
    </row>
    <row r="9" spans="2:3" x14ac:dyDescent="0.3">
      <c r="C9" t="s">
        <v>486</v>
      </c>
    </row>
    <row r="10" spans="2:3" x14ac:dyDescent="0.3">
      <c r="C10" t="s">
        <v>487</v>
      </c>
    </row>
    <row r="11" spans="2:3" x14ac:dyDescent="0.3">
      <c r="C11" t="s">
        <v>488</v>
      </c>
    </row>
    <row r="12" spans="2:3" x14ac:dyDescent="0.3">
      <c r="C12" t="s">
        <v>489</v>
      </c>
    </row>
    <row r="13" spans="2:3" x14ac:dyDescent="0.3">
      <c r="C13" t="s">
        <v>490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9CF8F-B6E0-4456-97E6-2892FBB0623A}">
  <sheetPr filterMode="1">
    <pageSetUpPr fitToPage="1"/>
  </sheetPr>
  <dimension ref="B1:AC112"/>
  <sheetViews>
    <sheetView view="pageBreakPreview" zoomScale="70" zoomScaleNormal="70" zoomScaleSheetLayoutView="70" workbookViewId="0">
      <pane xSplit="11" ySplit="2" topLeftCell="R36" activePane="bottomRight" state="frozen"/>
      <selection pane="topRight" activeCell="A3" sqref="A3"/>
      <selection pane="bottomLeft" activeCell="A3" sqref="A3"/>
      <selection pane="bottomRight" activeCell="X18" sqref="X18:X53"/>
    </sheetView>
  </sheetViews>
  <sheetFormatPr defaultColWidth="8.5546875" defaultRowHeight="15.6" x14ac:dyDescent="0.3"/>
  <cols>
    <col min="1" max="1" width="1.5546875" style="41" customWidth="1"/>
    <col min="2" max="2" width="12.44140625" style="42" customWidth="1"/>
    <col min="3" max="3" width="7.44140625" style="385" customWidth="1"/>
    <col min="4" max="4" width="68.44140625" style="446" customWidth="1"/>
    <col min="5" max="5" width="44.5546875" style="447" customWidth="1"/>
    <col min="6" max="6" width="20" style="14" hidden="1" customWidth="1"/>
    <col min="7" max="7" width="21.5546875" style="41" hidden="1" customWidth="1"/>
    <col min="8" max="8" width="25.5546875" style="40" hidden="1" customWidth="1"/>
    <col min="9" max="10" width="16" style="40" hidden="1" customWidth="1"/>
    <col min="11" max="11" width="4.5546875" style="40" hidden="1" customWidth="1"/>
    <col min="12" max="12" width="21" style="41" customWidth="1"/>
    <col min="13" max="13" width="17.5546875" style="6" hidden="1" customWidth="1"/>
    <col min="14" max="14" width="21.5546875" style="40" hidden="1" customWidth="1"/>
    <col min="15" max="15" width="21.5546875" style="40" customWidth="1"/>
    <col min="16" max="16" width="59.5546875" style="32" hidden="1" customWidth="1"/>
    <col min="17" max="17" width="18.5546875" style="451" hidden="1" customWidth="1"/>
    <col min="18" max="18" width="8.5546875" style="451" customWidth="1"/>
    <col min="19" max="19" width="73.5546875" style="452" customWidth="1"/>
    <col min="20" max="20" width="8.44140625" style="453" hidden="1" customWidth="1"/>
    <col min="21" max="21" width="13.44140625" style="454" customWidth="1"/>
    <col min="22" max="22" width="20.5546875" style="455" customWidth="1"/>
    <col min="23" max="23" width="19" style="456" customWidth="1"/>
    <col min="24" max="24" width="7.44140625" style="391" customWidth="1"/>
    <col min="25" max="25" width="1.44140625" style="457" customWidth="1"/>
    <col min="26" max="26" width="37.44140625" style="41" customWidth="1"/>
    <col min="27" max="27" width="31.44140625" style="41" customWidth="1"/>
    <col min="28" max="28" width="123.5546875" style="32" customWidth="1"/>
    <col min="29" max="16384" width="8.5546875" style="41"/>
  </cols>
  <sheetData>
    <row r="1" spans="2:28" s="46" customFormat="1" ht="32.85" customHeight="1" thickBot="1" x14ac:dyDescent="0.35">
      <c r="B1" s="624" t="s">
        <v>606</v>
      </c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6"/>
      <c r="Q1" s="627" t="s">
        <v>607</v>
      </c>
      <c r="R1" s="628"/>
      <c r="S1" s="629"/>
      <c r="T1" s="628"/>
      <c r="U1" s="628"/>
      <c r="V1" s="630" t="s">
        <v>608</v>
      </c>
      <c r="W1" s="630"/>
      <c r="X1" s="631"/>
      <c r="Y1" s="45"/>
    </row>
    <row r="2" spans="2:28" ht="37.35" customHeight="1" thickBot="1" x14ac:dyDescent="0.35">
      <c r="B2" s="47" t="s">
        <v>603</v>
      </c>
      <c r="C2" s="48" t="s">
        <v>609</v>
      </c>
      <c r="D2" s="49" t="s">
        <v>610</v>
      </c>
      <c r="E2" s="50" t="s">
        <v>611</v>
      </c>
      <c r="F2" s="51" t="s">
        <v>612</v>
      </c>
      <c r="G2" s="51" t="s">
        <v>613</v>
      </c>
      <c r="H2" s="51" t="s">
        <v>614</v>
      </c>
      <c r="I2" s="52" t="s">
        <v>615</v>
      </c>
      <c r="J2" s="52" t="s">
        <v>616</v>
      </c>
      <c r="K2" s="52" t="s">
        <v>617</v>
      </c>
      <c r="L2" s="50" t="s">
        <v>613</v>
      </c>
      <c r="M2" s="53" t="s">
        <v>618</v>
      </c>
      <c r="N2" s="54" t="s">
        <v>619</v>
      </c>
      <c r="O2" s="50" t="s">
        <v>620</v>
      </c>
      <c r="P2" s="55"/>
      <c r="Q2" s="56"/>
      <c r="R2" s="57" t="s">
        <v>621</v>
      </c>
      <c r="S2" s="58" t="s">
        <v>622</v>
      </c>
      <c r="T2" s="59"/>
      <c r="U2" s="60" t="s">
        <v>623</v>
      </c>
      <c r="V2" s="61" t="s">
        <v>613</v>
      </c>
      <c r="W2" s="62"/>
      <c r="X2" s="63" t="s">
        <v>624</v>
      </c>
      <c r="Y2" s="64"/>
      <c r="Z2" s="65" t="s">
        <v>625</v>
      </c>
      <c r="AA2" s="66" t="s">
        <v>626</v>
      </c>
      <c r="AB2" s="67" t="s">
        <v>627</v>
      </c>
    </row>
    <row r="3" spans="2:28" ht="30" hidden="1" customHeight="1" x14ac:dyDescent="0.3">
      <c r="B3" s="509" t="s">
        <v>628</v>
      </c>
      <c r="C3" s="68" t="s">
        <v>629</v>
      </c>
      <c r="D3" s="69" t="s">
        <v>630</v>
      </c>
      <c r="E3" s="70" t="s">
        <v>631</v>
      </c>
      <c r="F3" s="71">
        <v>7600000</v>
      </c>
      <c r="G3" s="71">
        <f>L3/2</f>
        <v>1750000</v>
      </c>
      <c r="H3" s="632">
        <f>SUM(G3:G17)</f>
        <v>222200000</v>
      </c>
      <c r="I3" s="635">
        <f>H3/H66</f>
        <v>0.42849482650994258</v>
      </c>
      <c r="J3" s="72" t="s">
        <v>256</v>
      </c>
      <c r="K3" s="73"/>
      <c r="L3" s="71">
        <v>3500000</v>
      </c>
      <c r="M3" s="74" t="s">
        <v>632</v>
      </c>
      <c r="N3" s="632">
        <f>SUM(L3:L17)</f>
        <v>444400000</v>
      </c>
      <c r="O3" s="632">
        <f>SUM(L3:L17)</f>
        <v>444400000</v>
      </c>
      <c r="P3" s="75" t="s">
        <v>633</v>
      </c>
      <c r="Q3" s="76"/>
      <c r="R3" s="77"/>
      <c r="S3" s="78"/>
      <c r="T3" s="78"/>
      <c r="U3" s="79"/>
      <c r="V3" s="80"/>
      <c r="W3" s="513">
        <f>SUM(V3:V17)</f>
        <v>243100394.91</v>
      </c>
      <c r="X3" s="515">
        <f>W3/O3</f>
        <v>0.54703059160666068</v>
      </c>
      <c r="Y3" s="81"/>
      <c r="Z3" s="82"/>
      <c r="AA3" s="83">
        <f>V3</f>
        <v>0</v>
      </c>
      <c r="AB3" s="84" t="s">
        <v>634</v>
      </c>
    </row>
    <row r="4" spans="2:28" ht="35.1" hidden="1" customHeight="1" x14ac:dyDescent="0.3">
      <c r="B4" s="593"/>
      <c r="C4" s="85" t="s">
        <v>635</v>
      </c>
      <c r="D4" s="86" t="s">
        <v>636</v>
      </c>
      <c r="E4" s="87" t="s">
        <v>637</v>
      </c>
      <c r="F4" s="88">
        <v>75000000</v>
      </c>
      <c r="G4" s="88">
        <f>L4/2</f>
        <v>37500000</v>
      </c>
      <c r="H4" s="633"/>
      <c r="I4" s="636"/>
      <c r="J4" s="89" t="s">
        <v>494</v>
      </c>
      <c r="K4" s="90">
        <f>G4</f>
        <v>37500000</v>
      </c>
      <c r="L4" s="88">
        <v>75000000</v>
      </c>
      <c r="M4" s="91" t="s">
        <v>638</v>
      </c>
      <c r="N4" s="633"/>
      <c r="O4" s="633"/>
      <c r="P4" s="92" t="s">
        <v>639</v>
      </c>
      <c r="Q4" s="93"/>
      <c r="R4" s="94" t="s">
        <v>640</v>
      </c>
      <c r="S4" s="95" t="s">
        <v>641</v>
      </c>
      <c r="T4" s="96"/>
      <c r="U4" s="97">
        <v>45204</v>
      </c>
      <c r="V4" s="98">
        <v>30049968.870000001</v>
      </c>
      <c r="W4" s="531"/>
      <c r="X4" s="588"/>
      <c r="Y4" s="81"/>
      <c r="Z4" s="99" t="s">
        <v>642</v>
      </c>
      <c r="AA4" s="83">
        <f t="shared" ref="AA4:AA66" si="0">V4</f>
        <v>30049968.870000001</v>
      </c>
      <c r="AB4" s="100" t="s">
        <v>643</v>
      </c>
    </row>
    <row r="5" spans="2:28" ht="37.35" hidden="1" customHeight="1" x14ac:dyDescent="0.3">
      <c r="B5" s="593"/>
      <c r="C5" s="85" t="s">
        <v>644</v>
      </c>
      <c r="D5" s="86" t="s">
        <v>645</v>
      </c>
      <c r="E5" s="87" t="s">
        <v>646</v>
      </c>
      <c r="F5" s="88">
        <f>8200000+18500000</f>
        <v>26700000</v>
      </c>
      <c r="G5" s="88">
        <f t="shared" ref="G5:G62" si="1">L5/2</f>
        <v>13350000</v>
      </c>
      <c r="H5" s="633"/>
      <c r="I5" s="636"/>
      <c r="J5" s="89" t="s">
        <v>256</v>
      </c>
      <c r="K5" s="90"/>
      <c r="L5" s="101">
        <f>F5</f>
        <v>26700000</v>
      </c>
      <c r="M5" s="91" t="s">
        <v>647</v>
      </c>
      <c r="N5" s="633"/>
      <c r="O5" s="633"/>
      <c r="P5" s="102" t="s">
        <v>648</v>
      </c>
      <c r="Q5" s="103" t="s">
        <v>649</v>
      </c>
      <c r="R5" s="94" t="s">
        <v>640</v>
      </c>
      <c r="S5" s="104" t="s">
        <v>650</v>
      </c>
      <c r="T5" s="105"/>
      <c r="U5" s="97">
        <v>45181</v>
      </c>
      <c r="V5" s="98">
        <v>9098080</v>
      </c>
      <c r="W5" s="531"/>
      <c r="X5" s="588"/>
      <c r="Y5" s="81"/>
      <c r="Z5" s="99" t="s">
        <v>642</v>
      </c>
      <c r="AA5" s="83">
        <f t="shared" si="0"/>
        <v>9098080</v>
      </c>
      <c r="AB5" s="106" t="s">
        <v>651</v>
      </c>
    </row>
    <row r="6" spans="2:28" ht="29.85" hidden="1" customHeight="1" x14ac:dyDescent="0.3">
      <c r="B6" s="593"/>
      <c r="C6" s="617" t="s">
        <v>652</v>
      </c>
      <c r="D6" s="638" t="s">
        <v>653</v>
      </c>
      <c r="E6" s="548" t="s">
        <v>654</v>
      </c>
      <c r="F6" s="613">
        <v>40000000</v>
      </c>
      <c r="G6" s="613">
        <f>L6/2</f>
        <v>20000000</v>
      </c>
      <c r="H6" s="633"/>
      <c r="I6" s="636"/>
      <c r="J6" s="609" t="s">
        <v>256</v>
      </c>
      <c r="K6" s="622"/>
      <c r="L6" s="613">
        <v>40000000</v>
      </c>
      <c r="M6" s="599" t="s">
        <v>655</v>
      </c>
      <c r="N6" s="633"/>
      <c r="O6" s="633"/>
      <c r="P6" s="102"/>
      <c r="Q6" s="103"/>
      <c r="R6" s="107" t="s">
        <v>640</v>
      </c>
      <c r="S6" s="108" t="s">
        <v>656</v>
      </c>
      <c r="T6" s="109"/>
      <c r="U6" s="110" t="s">
        <v>657</v>
      </c>
      <c r="V6" s="111" t="s">
        <v>658</v>
      </c>
      <c r="W6" s="531"/>
      <c r="X6" s="588"/>
      <c r="Y6" s="81"/>
      <c r="Z6" s="99" t="s">
        <v>659</v>
      </c>
      <c r="AA6" s="83"/>
      <c r="AB6" s="106"/>
    </row>
    <row r="7" spans="2:28" ht="29.85" hidden="1" customHeight="1" x14ac:dyDescent="0.3">
      <c r="B7" s="593"/>
      <c r="C7" s="618"/>
      <c r="D7" s="639"/>
      <c r="E7" s="550"/>
      <c r="F7" s="614"/>
      <c r="G7" s="614"/>
      <c r="H7" s="633"/>
      <c r="I7" s="636"/>
      <c r="J7" s="610"/>
      <c r="K7" s="623"/>
      <c r="L7" s="614"/>
      <c r="M7" s="600"/>
      <c r="N7" s="633"/>
      <c r="O7" s="633"/>
      <c r="P7" s="112" t="s">
        <v>660</v>
      </c>
      <c r="Q7" s="113"/>
      <c r="R7" s="114" t="s">
        <v>640</v>
      </c>
      <c r="S7" s="115" t="s">
        <v>661</v>
      </c>
      <c r="T7" s="116"/>
      <c r="U7" s="117" t="s">
        <v>657</v>
      </c>
      <c r="V7" s="118">
        <v>2000000</v>
      </c>
      <c r="W7" s="531"/>
      <c r="X7" s="588"/>
      <c r="Y7" s="81"/>
      <c r="Z7" s="99" t="s">
        <v>659</v>
      </c>
      <c r="AA7" s="83">
        <f t="shared" si="0"/>
        <v>2000000</v>
      </c>
      <c r="AB7" s="119" t="s">
        <v>662</v>
      </c>
    </row>
    <row r="8" spans="2:28" ht="30" hidden="1" customHeight="1" x14ac:dyDescent="0.3">
      <c r="B8" s="593"/>
      <c r="C8" s="577" t="s">
        <v>663</v>
      </c>
      <c r="D8" s="556" t="s">
        <v>664</v>
      </c>
      <c r="E8" s="120" t="s">
        <v>665</v>
      </c>
      <c r="F8" s="613">
        <v>40000000</v>
      </c>
      <c r="G8" s="613">
        <f t="shared" si="1"/>
        <v>20000000</v>
      </c>
      <c r="H8" s="633"/>
      <c r="I8" s="636"/>
      <c r="J8" s="609" t="s">
        <v>256</v>
      </c>
      <c r="K8" s="622"/>
      <c r="L8" s="637">
        <v>40000000</v>
      </c>
      <c r="M8" s="619" t="s">
        <v>655</v>
      </c>
      <c r="N8" s="633"/>
      <c r="O8" s="633"/>
      <c r="P8" s="620" t="s">
        <v>666</v>
      </c>
      <c r="Q8" s="93" t="s">
        <v>667</v>
      </c>
      <c r="R8" s="107" t="s">
        <v>13</v>
      </c>
      <c r="S8" s="121" t="s">
        <v>668</v>
      </c>
      <c r="T8" s="122" t="s">
        <v>494</v>
      </c>
      <c r="U8" s="123">
        <v>45092</v>
      </c>
      <c r="V8" s="124">
        <v>32000000</v>
      </c>
      <c r="W8" s="531"/>
      <c r="X8" s="588"/>
      <c r="Y8" s="81"/>
      <c r="Z8" s="99" t="s">
        <v>669</v>
      </c>
      <c r="AA8" s="83">
        <f t="shared" si="0"/>
        <v>32000000</v>
      </c>
      <c r="AB8" s="621" t="s">
        <v>670</v>
      </c>
    </row>
    <row r="9" spans="2:28" ht="30" hidden="1" customHeight="1" x14ac:dyDescent="0.3">
      <c r="B9" s="593"/>
      <c r="C9" s="577"/>
      <c r="D9" s="556"/>
      <c r="E9" s="125" t="s">
        <v>671</v>
      </c>
      <c r="F9" s="614"/>
      <c r="G9" s="614"/>
      <c r="H9" s="633"/>
      <c r="I9" s="636"/>
      <c r="J9" s="610"/>
      <c r="K9" s="623"/>
      <c r="L9" s="637"/>
      <c r="M9" s="619"/>
      <c r="N9" s="633"/>
      <c r="O9" s="633"/>
      <c r="P9" s="620"/>
      <c r="Q9" s="93" t="s">
        <v>671</v>
      </c>
      <c r="R9" s="114" t="s">
        <v>640</v>
      </c>
      <c r="S9" s="126" t="s">
        <v>672</v>
      </c>
      <c r="T9" s="127" t="s">
        <v>494</v>
      </c>
      <c r="U9" s="117" t="s">
        <v>657</v>
      </c>
      <c r="V9" s="128">
        <v>750000</v>
      </c>
      <c r="W9" s="531"/>
      <c r="X9" s="588"/>
      <c r="Y9" s="81"/>
      <c r="Z9" s="99" t="s">
        <v>659</v>
      </c>
      <c r="AA9" s="83">
        <f t="shared" si="0"/>
        <v>750000</v>
      </c>
      <c r="AB9" s="621"/>
    </row>
    <row r="10" spans="2:28" ht="35.85" hidden="1" customHeight="1" x14ac:dyDescent="0.3">
      <c r="B10" s="593"/>
      <c r="C10" s="85" t="s">
        <v>673</v>
      </c>
      <c r="D10" s="129" t="s">
        <v>674</v>
      </c>
      <c r="E10" s="87" t="s">
        <v>675</v>
      </c>
      <c r="F10" s="88"/>
      <c r="G10" s="88">
        <v>40000000</v>
      </c>
      <c r="H10" s="633"/>
      <c r="I10" s="636"/>
      <c r="J10" s="89" t="s">
        <v>256</v>
      </c>
      <c r="K10" s="130"/>
      <c r="L10" s="101">
        <v>80000000</v>
      </c>
      <c r="M10" s="131" t="s">
        <v>655</v>
      </c>
      <c r="N10" s="633"/>
      <c r="O10" s="633"/>
      <c r="P10" s="132" t="s">
        <v>676</v>
      </c>
      <c r="Q10" s="93" t="s">
        <v>667</v>
      </c>
      <c r="R10" s="94" t="s">
        <v>13</v>
      </c>
      <c r="S10" s="104" t="s">
        <v>677</v>
      </c>
      <c r="T10" s="133"/>
      <c r="U10" s="134">
        <v>45092</v>
      </c>
      <c r="V10" s="98">
        <v>35000000</v>
      </c>
      <c r="W10" s="531"/>
      <c r="X10" s="588"/>
      <c r="Y10" s="81"/>
      <c r="Z10" s="99" t="s">
        <v>669</v>
      </c>
      <c r="AA10" s="83">
        <f t="shared" si="0"/>
        <v>35000000</v>
      </c>
      <c r="AB10" s="106" t="s">
        <v>678</v>
      </c>
    </row>
    <row r="11" spans="2:28" ht="40.35" hidden="1" customHeight="1" x14ac:dyDescent="0.3">
      <c r="B11" s="593"/>
      <c r="C11" s="85" t="s">
        <v>679</v>
      </c>
      <c r="D11" s="129" t="s">
        <v>680</v>
      </c>
      <c r="E11" s="87" t="s">
        <v>631</v>
      </c>
      <c r="F11" s="88">
        <v>6000000</v>
      </c>
      <c r="G11" s="88">
        <f t="shared" si="1"/>
        <v>3000000</v>
      </c>
      <c r="H11" s="633"/>
      <c r="I11" s="636"/>
      <c r="J11" s="89" t="s">
        <v>494</v>
      </c>
      <c r="K11" s="90">
        <f>G11</f>
        <v>3000000</v>
      </c>
      <c r="L11" s="88">
        <v>6000000</v>
      </c>
      <c r="M11" s="91" t="s">
        <v>638</v>
      </c>
      <c r="N11" s="633"/>
      <c r="O11" s="633"/>
      <c r="P11" s="135" t="s">
        <v>681</v>
      </c>
      <c r="Q11" s="136" t="s">
        <v>682</v>
      </c>
      <c r="R11" s="94" t="s">
        <v>640</v>
      </c>
      <c r="S11" s="104" t="s">
        <v>683</v>
      </c>
      <c r="T11" s="137"/>
      <c r="U11" s="97">
        <v>45181</v>
      </c>
      <c r="V11" s="98">
        <v>2659330</v>
      </c>
      <c r="W11" s="531"/>
      <c r="X11" s="588"/>
      <c r="Y11" s="81"/>
      <c r="Z11" s="99" t="s">
        <v>642</v>
      </c>
      <c r="AA11" s="83">
        <f t="shared" si="0"/>
        <v>2659330</v>
      </c>
      <c r="AB11" s="138" t="s">
        <v>684</v>
      </c>
    </row>
    <row r="12" spans="2:28" ht="30" hidden="1" customHeight="1" x14ac:dyDescent="0.3">
      <c r="B12" s="593"/>
      <c r="C12" s="617" t="s">
        <v>685</v>
      </c>
      <c r="D12" s="537" t="s">
        <v>686</v>
      </c>
      <c r="E12" s="548" t="s">
        <v>631</v>
      </c>
      <c r="F12" s="613">
        <v>120000000</v>
      </c>
      <c r="G12" s="613">
        <f t="shared" si="1"/>
        <v>50000000</v>
      </c>
      <c r="H12" s="633"/>
      <c r="I12" s="636"/>
      <c r="J12" s="609" t="s">
        <v>256</v>
      </c>
      <c r="K12" s="622"/>
      <c r="L12" s="545">
        <v>100000000</v>
      </c>
      <c r="M12" s="599" t="s">
        <v>687</v>
      </c>
      <c r="N12" s="633"/>
      <c r="O12" s="633"/>
      <c r="P12" s="601" t="s">
        <v>688</v>
      </c>
      <c r="Q12" s="603" t="s">
        <v>631</v>
      </c>
      <c r="R12" s="139" t="s">
        <v>13</v>
      </c>
      <c r="S12" s="140" t="s">
        <v>689</v>
      </c>
      <c r="T12" s="141" t="s">
        <v>494</v>
      </c>
      <c r="U12" s="142">
        <v>44776</v>
      </c>
      <c r="V12" s="124">
        <v>43496527.039999999</v>
      </c>
      <c r="W12" s="531"/>
      <c r="X12" s="588"/>
      <c r="Y12" s="81"/>
      <c r="Z12" s="99" t="s">
        <v>669</v>
      </c>
      <c r="AA12" s="83">
        <f t="shared" si="0"/>
        <v>43496527.039999999</v>
      </c>
      <c r="AB12" s="615" t="s">
        <v>690</v>
      </c>
    </row>
    <row r="13" spans="2:28" ht="30" hidden="1" customHeight="1" x14ac:dyDescent="0.3">
      <c r="B13" s="593"/>
      <c r="C13" s="618"/>
      <c r="D13" s="539"/>
      <c r="E13" s="550"/>
      <c r="F13" s="614"/>
      <c r="G13" s="614"/>
      <c r="H13" s="633"/>
      <c r="I13" s="636"/>
      <c r="J13" s="610"/>
      <c r="K13" s="623"/>
      <c r="L13" s="547"/>
      <c r="M13" s="600"/>
      <c r="N13" s="633"/>
      <c r="O13" s="633"/>
      <c r="P13" s="602"/>
      <c r="Q13" s="604"/>
      <c r="R13" s="143" t="s">
        <v>13</v>
      </c>
      <c r="S13" s="144" t="s">
        <v>691</v>
      </c>
      <c r="T13" s="145"/>
      <c r="U13" s="146">
        <v>45232</v>
      </c>
      <c r="V13" s="128">
        <v>15568000</v>
      </c>
      <c r="W13" s="531"/>
      <c r="X13" s="588"/>
      <c r="Y13" s="81"/>
      <c r="Z13" s="99" t="s">
        <v>669</v>
      </c>
      <c r="AA13" s="83">
        <f t="shared" si="0"/>
        <v>15568000</v>
      </c>
      <c r="AB13" s="616"/>
    </row>
    <row r="14" spans="2:28" ht="46.35" hidden="1" customHeight="1" x14ac:dyDescent="0.3">
      <c r="B14" s="593"/>
      <c r="C14" s="85" t="s">
        <v>692</v>
      </c>
      <c r="D14" s="129" t="s">
        <v>693</v>
      </c>
      <c r="E14" s="87" t="s">
        <v>631</v>
      </c>
      <c r="F14" s="88">
        <v>77000000</v>
      </c>
      <c r="G14" s="88">
        <f t="shared" si="1"/>
        <v>34000000</v>
      </c>
      <c r="H14" s="633"/>
      <c r="I14" s="636"/>
      <c r="J14" s="89" t="s">
        <v>256</v>
      </c>
      <c r="K14" s="130"/>
      <c r="L14" s="101">
        <v>68000000</v>
      </c>
      <c r="M14" s="91" t="s">
        <v>687</v>
      </c>
      <c r="N14" s="633"/>
      <c r="O14" s="633"/>
      <c r="P14" s="102" t="s">
        <v>694</v>
      </c>
      <c r="Q14" s="113" t="s">
        <v>631</v>
      </c>
      <c r="R14" s="147" t="s">
        <v>640</v>
      </c>
      <c r="S14" s="95" t="s">
        <v>237</v>
      </c>
      <c r="T14" s="148"/>
      <c r="U14" s="149">
        <v>45219</v>
      </c>
      <c r="V14" s="150">
        <v>68000000</v>
      </c>
      <c r="W14" s="531"/>
      <c r="X14" s="588"/>
      <c r="Y14" s="81"/>
      <c r="Z14" s="99" t="s">
        <v>642</v>
      </c>
      <c r="AA14" s="83">
        <f t="shared" si="0"/>
        <v>68000000</v>
      </c>
      <c r="AB14" s="106" t="s">
        <v>695</v>
      </c>
    </row>
    <row r="15" spans="2:28" ht="30" hidden="1" customHeight="1" x14ac:dyDescent="0.3">
      <c r="B15" s="593"/>
      <c r="C15" s="617" t="s">
        <v>696</v>
      </c>
      <c r="D15" s="537" t="s">
        <v>697</v>
      </c>
      <c r="E15" s="548" t="s">
        <v>698</v>
      </c>
      <c r="F15" s="613">
        <v>4500000</v>
      </c>
      <c r="G15" s="613">
        <f t="shared" si="1"/>
        <v>2240000</v>
      </c>
      <c r="H15" s="633"/>
      <c r="I15" s="636"/>
      <c r="J15" s="609" t="s">
        <v>256</v>
      </c>
      <c r="K15" s="611"/>
      <c r="L15" s="613">
        <v>4480000</v>
      </c>
      <c r="M15" s="91" t="s">
        <v>699</v>
      </c>
      <c r="N15" s="633"/>
      <c r="O15" s="633"/>
      <c r="P15" s="551" t="s">
        <v>700</v>
      </c>
      <c r="Q15" s="113" t="s">
        <v>701</v>
      </c>
      <c r="R15" s="139" t="s">
        <v>640</v>
      </c>
      <c r="S15" s="108" t="s">
        <v>702</v>
      </c>
      <c r="T15" s="151" t="s">
        <v>494</v>
      </c>
      <c r="U15" s="142">
        <v>45257</v>
      </c>
      <c r="V15" s="152">
        <v>3963389</v>
      </c>
      <c r="W15" s="531"/>
      <c r="X15" s="588"/>
      <c r="Y15" s="81"/>
      <c r="Z15" s="99" t="s">
        <v>642</v>
      </c>
      <c r="AA15" s="83">
        <f t="shared" si="0"/>
        <v>3963389</v>
      </c>
      <c r="AB15" s="532" t="s">
        <v>703</v>
      </c>
    </row>
    <row r="16" spans="2:28" ht="30" hidden="1" customHeight="1" x14ac:dyDescent="0.3">
      <c r="B16" s="593"/>
      <c r="C16" s="618"/>
      <c r="D16" s="539"/>
      <c r="E16" s="550"/>
      <c r="F16" s="614"/>
      <c r="G16" s="614"/>
      <c r="H16" s="633"/>
      <c r="I16" s="636"/>
      <c r="J16" s="610"/>
      <c r="K16" s="612"/>
      <c r="L16" s="614"/>
      <c r="M16" s="153"/>
      <c r="N16" s="633"/>
      <c r="O16" s="633"/>
      <c r="P16" s="553"/>
      <c r="Q16" s="113" t="s">
        <v>704</v>
      </c>
      <c r="R16" s="154" t="s">
        <v>640</v>
      </c>
      <c r="S16" s="155" t="s">
        <v>683</v>
      </c>
      <c r="T16" s="156"/>
      <c r="U16" s="157">
        <v>45181</v>
      </c>
      <c r="V16" s="158">
        <v>515100</v>
      </c>
      <c r="W16" s="531"/>
      <c r="X16" s="588"/>
      <c r="Y16" s="81"/>
      <c r="Z16" s="99" t="s">
        <v>642</v>
      </c>
      <c r="AA16" s="83">
        <f t="shared" si="0"/>
        <v>515100</v>
      </c>
      <c r="AB16" s="533"/>
    </row>
    <row r="17" spans="2:29" ht="30" hidden="1" customHeight="1" thickBot="1" x14ac:dyDescent="0.35">
      <c r="B17" s="594"/>
      <c r="C17" s="159" t="s">
        <v>705</v>
      </c>
      <c r="D17" s="160" t="s">
        <v>706</v>
      </c>
      <c r="E17" s="161" t="s">
        <v>707</v>
      </c>
      <c r="F17" s="162">
        <v>700000</v>
      </c>
      <c r="G17" s="162">
        <f t="shared" si="1"/>
        <v>360000</v>
      </c>
      <c r="H17" s="634"/>
      <c r="I17" s="611"/>
      <c r="J17" s="163" t="s">
        <v>494</v>
      </c>
      <c r="K17" s="164">
        <f>G17</f>
        <v>360000</v>
      </c>
      <c r="L17" s="162">
        <v>720000</v>
      </c>
      <c r="M17" s="165" t="s">
        <v>638</v>
      </c>
      <c r="N17" s="634"/>
      <c r="O17" s="634"/>
      <c r="P17" s="166" t="s">
        <v>708</v>
      </c>
      <c r="Q17" s="167"/>
      <c r="R17" s="168"/>
      <c r="S17" s="169"/>
      <c r="T17" s="169"/>
      <c r="U17" s="170"/>
      <c r="V17" s="171"/>
      <c r="W17" s="514"/>
      <c r="X17" s="516"/>
      <c r="Y17" s="81"/>
      <c r="Z17" s="172"/>
      <c r="AA17" s="83">
        <f t="shared" si="0"/>
        <v>0</v>
      </c>
      <c r="AB17" s="173" t="s">
        <v>709</v>
      </c>
      <c r="AC17" s="14"/>
    </row>
    <row r="18" spans="2:29" ht="26.1" hidden="1" customHeight="1" x14ac:dyDescent="0.3">
      <c r="B18" s="509" t="s">
        <v>710</v>
      </c>
      <c r="C18" s="595" t="s">
        <v>711</v>
      </c>
      <c r="D18" s="596" t="s">
        <v>712</v>
      </c>
      <c r="E18" s="597" t="s">
        <v>665</v>
      </c>
      <c r="F18" s="598"/>
      <c r="G18" s="518">
        <f t="shared" si="1"/>
        <v>23750000</v>
      </c>
      <c r="H18" s="522">
        <f>SUM(G18:G53)</f>
        <v>199626011.03999999</v>
      </c>
      <c r="I18" s="525">
        <f>H18/H66</f>
        <v>0.38496270462401744</v>
      </c>
      <c r="J18" s="592" t="s">
        <v>256</v>
      </c>
      <c r="K18" s="605"/>
      <c r="L18" s="518">
        <f>15000000+15000000+5000000+10500000+2000000</f>
        <v>47500000</v>
      </c>
      <c r="M18" s="581" t="s">
        <v>713</v>
      </c>
      <c r="N18" s="522">
        <f>SUM(L18:L53)</f>
        <v>399252022.07999998</v>
      </c>
      <c r="O18" s="522">
        <f>SUM(L18:L53)</f>
        <v>399252022.07999998</v>
      </c>
      <c r="P18" s="583" t="s">
        <v>714</v>
      </c>
      <c r="Q18" s="174" t="s">
        <v>715</v>
      </c>
      <c r="R18" s="175" t="s">
        <v>640</v>
      </c>
      <c r="S18" s="176" t="s">
        <v>124</v>
      </c>
      <c r="T18" s="177" t="s">
        <v>494</v>
      </c>
      <c r="U18" s="178">
        <v>44972</v>
      </c>
      <c r="V18" s="179">
        <v>4703456.78</v>
      </c>
      <c r="W18" s="585">
        <f>SUM(V18:V53)</f>
        <v>306632533.48000002</v>
      </c>
      <c r="X18" s="515">
        <f>W18/O18</f>
        <v>0.76801748400051595</v>
      </c>
      <c r="Y18" s="81"/>
      <c r="Z18" s="99" t="s">
        <v>642</v>
      </c>
      <c r="AA18" s="83">
        <f t="shared" si="0"/>
        <v>4703456.78</v>
      </c>
      <c r="AB18" s="576" t="s">
        <v>716</v>
      </c>
    </row>
    <row r="19" spans="2:29" ht="23.1" hidden="1" customHeight="1" x14ac:dyDescent="0.3">
      <c r="B19" s="593"/>
      <c r="C19" s="577"/>
      <c r="D19" s="556"/>
      <c r="E19" s="541"/>
      <c r="F19" s="558"/>
      <c r="G19" s="557"/>
      <c r="H19" s="523"/>
      <c r="I19" s="526"/>
      <c r="J19" s="575"/>
      <c r="K19" s="606"/>
      <c r="L19" s="557"/>
      <c r="M19" s="559"/>
      <c r="N19" s="523"/>
      <c r="O19" s="523"/>
      <c r="P19" s="584"/>
      <c r="Q19" s="180" t="s">
        <v>715</v>
      </c>
      <c r="R19" s="181" t="s">
        <v>640</v>
      </c>
      <c r="S19" s="182" t="s">
        <v>605</v>
      </c>
      <c r="T19" s="183" t="s">
        <v>494</v>
      </c>
      <c r="U19" s="184">
        <v>45086</v>
      </c>
      <c r="V19" s="185">
        <v>4000000</v>
      </c>
      <c r="W19" s="586"/>
      <c r="X19" s="588"/>
      <c r="Y19" s="81"/>
      <c r="Z19" s="99" t="s">
        <v>642</v>
      </c>
      <c r="AA19" s="83">
        <f t="shared" si="0"/>
        <v>4000000</v>
      </c>
      <c r="AB19" s="574"/>
    </row>
    <row r="20" spans="2:29" ht="29.1" hidden="1" customHeight="1" x14ac:dyDescent="0.3">
      <c r="B20" s="593"/>
      <c r="C20" s="577"/>
      <c r="D20" s="556"/>
      <c r="E20" s="541"/>
      <c r="F20" s="558"/>
      <c r="G20" s="557"/>
      <c r="H20" s="523"/>
      <c r="I20" s="526"/>
      <c r="J20" s="575"/>
      <c r="K20" s="606"/>
      <c r="L20" s="557"/>
      <c r="M20" s="559"/>
      <c r="N20" s="523"/>
      <c r="O20" s="523"/>
      <c r="P20" s="584"/>
      <c r="Q20" s="180" t="s">
        <v>715</v>
      </c>
      <c r="R20" s="181" t="s">
        <v>717</v>
      </c>
      <c r="S20" s="182" t="s">
        <v>718</v>
      </c>
      <c r="T20" s="183" t="s">
        <v>494</v>
      </c>
      <c r="U20" s="186">
        <v>45092</v>
      </c>
      <c r="V20" s="185">
        <v>20000000</v>
      </c>
      <c r="W20" s="586"/>
      <c r="X20" s="588"/>
      <c r="Y20" s="81"/>
      <c r="Z20" s="99" t="s">
        <v>669</v>
      </c>
      <c r="AA20" s="83">
        <f t="shared" si="0"/>
        <v>20000000</v>
      </c>
      <c r="AB20" s="574"/>
    </row>
    <row r="21" spans="2:29" ht="29.1" hidden="1" customHeight="1" x14ac:dyDescent="0.3">
      <c r="B21" s="593"/>
      <c r="C21" s="577"/>
      <c r="D21" s="556"/>
      <c r="E21" s="541"/>
      <c r="F21" s="558"/>
      <c r="G21" s="557"/>
      <c r="H21" s="523"/>
      <c r="I21" s="526"/>
      <c r="J21" s="575"/>
      <c r="K21" s="606"/>
      <c r="L21" s="557"/>
      <c r="M21" s="559"/>
      <c r="N21" s="523"/>
      <c r="O21" s="523"/>
      <c r="P21" s="584"/>
      <c r="Q21" s="180" t="s">
        <v>715</v>
      </c>
      <c r="R21" s="181" t="s">
        <v>13</v>
      </c>
      <c r="S21" s="187" t="s">
        <v>719</v>
      </c>
      <c r="T21" s="183" t="s">
        <v>494</v>
      </c>
      <c r="U21" s="186">
        <v>45092</v>
      </c>
      <c r="V21" s="188">
        <v>900000</v>
      </c>
      <c r="W21" s="586"/>
      <c r="X21" s="588"/>
      <c r="Y21" s="81"/>
      <c r="Z21" s="99" t="s">
        <v>669</v>
      </c>
      <c r="AA21" s="83">
        <f t="shared" si="0"/>
        <v>900000</v>
      </c>
      <c r="AB21" s="574"/>
    </row>
    <row r="22" spans="2:29" ht="36.6" hidden="1" customHeight="1" x14ac:dyDescent="0.3">
      <c r="B22" s="593"/>
      <c r="C22" s="577"/>
      <c r="D22" s="556"/>
      <c r="E22" s="541"/>
      <c r="F22" s="558"/>
      <c r="G22" s="557"/>
      <c r="H22" s="523"/>
      <c r="I22" s="526"/>
      <c r="J22" s="575"/>
      <c r="K22" s="606"/>
      <c r="L22" s="557"/>
      <c r="M22" s="559"/>
      <c r="N22" s="523"/>
      <c r="O22" s="523"/>
      <c r="P22" s="584"/>
      <c r="Q22" s="180" t="s">
        <v>715</v>
      </c>
      <c r="R22" s="181" t="s">
        <v>13</v>
      </c>
      <c r="S22" s="187" t="s">
        <v>720</v>
      </c>
      <c r="T22" s="183" t="s">
        <v>256</v>
      </c>
      <c r="U22" s="184">
        <v>45037</v>
      </c>
      <c r="V22" s="185">
        <v>8986182.2400000002</v>
      </c>
      <c r="W22" s="586"/>
      <c r="X22" s="588"/>
      <c r="Y22" s="81"/>
      <c r="Z22" s="99" t="s">
        <v>669</v>
      </c>
      <c r="AA22" s="83">
        <f t="shared" si="0"/>
        <v>8986182.2400000002</v>
      </c>
      <c r="AB22" s="574"/>
    </row>
    <row r="23" spans="2:29" ht="29.1" hidden="1" customHeight="1" x14ac:dyDescent="0.3">
      <c r="B23" s="593"/>
      <c r="C23" s="577"/>
      <c r="D23" s="556"/>
      <c r="E23" s="541"/>
      <c r="F23" s="558"/>
      <c r="G23" s="557"/>
      <c r="H23" s="523"/>
      <c r="I23" s="526"/>
      <c r="J23" s="575"/>
      <c r="K23" s="606"/>
      <c r="L23" s="557"/>
      <c r="M23" s="559"/>
      <c r="N23" s="523"/>
      <c r="O23" s="523"/>
      <c r="P23" s="584"/>
      <c r="Q23" s="180" t="s">
        <v>715</v>
      </c>
      <c r="R23" s="181" t="s">
        <v>13</v>
      </c>
      <c r="S23" s="182" t="s">
        <v>721</v>
      </c>
      <c r="T23" s="189"/>
      <c r="U23" s="184">
        <v>45142</v>
      </c>
      <c r="V23" s="185">
        <v>10000000</v>
      </c>
      <c r="W23" s="586"/>
      <c r="X23" s="588"/>
      <c r="Y23" s="81"/>
      <c r="Z23" s="99" t="s">
        <v>669</v>
      </c>
      <c r="AA23" s="83">
        <f t="shared" si="0"/>
        <v>10000000</v>
      </c>
      <c r="AB23" s="574"/>
    </row>
    <row r="24" spans="2:29" ht="25.35" hidden="1" customHeight="1" x14ac:dyDescent="0.3">
      <c r="B24" s="593"/>
      <c r="C24" s="577"/>
      <c r="D24" s="556"/>
      <c r="E24" s="125" t="s">
        <v>722</v>
      </c>
      <c r="F24" s="558"/>
      <c r="G24" s="557"/>
      <c r="H24" s="523"/>
      <c r="I24" s="526"/>
      <c r="J24" s="575"/>
      <c r="K24" s="606"/>
      <c r="L24" s="557"/>
      <c r="M24" s="559"/>
      <c r="N24" s="523"/>
      <c r="O24" s="523"/>
      <c r="P24" s="584"/>
      <c r="Q24" s="180" t="s">
        <v>723</v>
      </c>
      <c r="R24" s="190" t="s">
        <v>724</v>
      </c>
      <c r="S24" s="191" t="s">
        <v>725</v>
      </c>
      <c r="T24" s="191"/>
      <c r="U24" s="184">
        <v>45369</v>
      </c>
      <c r="V24" s="185">
        <v>38480630.039999999</v>
      </c>
      <c r="W24" s="586"/>
      <c r="X24" s="588"/>
      <c r="Y24" s="81"/>
      <c r="Z24" s="99" t="s">
        <v>642</v>
      </c>
      <c r="AA24" s="83">
        <f t="shared" si="0"/>
        <v>38480630.039999999</v>
      </c>
      <c r="AB24" s="574"/>
    </row>
    <row r="25" spans="2:29" ht="29.85" hidden="1" customHeight="1" x14ac:dyDescent="0.3">
      <c r="B25" s="593"/>
      <c r="C25" s="577" t="s">
        <v>726</v>
      </c>
      <c r="D25" s="578" t="s">
        <v>727</v>
      </c>
      <c r="E25" s="540" t="s">
        <v>728</v>
      </c>
      <c r="F25" s="542"/>
      <c r="G25" s="545">
        <f>L25/2</f>
        <v>21657051.039999999</v>
      </c>
      <c r="H25" s="523"/>
      <c r="I25" s="526"/>
      <c r="J25" s="566" t="s">
        <v>494</v>
      </c>
      <c r="K25" s="579">
        <f>G25</f>
        <v>21657051.039999999</v>
      </c>
      <c r="L25" s="558">
        <f>36000000+312215.28+7200000+1500000-(849056.6*2)</f>
        <v>43314102.079999998</v>
      </c>
      <c r="M25" s="559" t="s">
        <v>729</v>
      </c>
      <c r="N25" s="523"/>
      <c r="O25" s="523"/>
      <c r="P25" s="584" t="s">
        <v>730</v>
      </c>
      <c r="Q25" s="192" t="s">
        <v>731</v>
      </c>
      <c r="R25" s="193" t="s">
        <v>640</v>
      </c>
      <c r="S25" s="194" t="s">
        <v>732</v>
      </c>
      <c r="T25" s="195" t="s">
        <v>494</v>
      </c>
      <c r="U25" s="196">
        <v>44917</v>
      </c>
      <c r="V25" s="197">
        <v>2576640</v>
      </c>
      <c r="W25" s="586"/>
      <c r="X25" s="588"/>
      <c r="Y25" s="81"/>
      <c r="Z25" s="99" t="s">
        <v>642</v>
      </c>
      <c r="AA25" s="83">
        <f t="shared" si="0"/>
        <v>2576640</v>
      </c>
      <c r="AB25" s="574" t="s">
        <v>733</v>
      </c>
    </row>
    <row r="26" spans="2:29" ht="29.85" hidden="1" customHeight="1" x14ac:dyDescent="0.3">
      <c r="B26" s="593"/>
      <c r="C26" s="577"/>
      <c r="D26" s="578"/>
      <c r="E26" s="541"/>
      <c r="F26" s="543"/>
      <c r="G26" s="546"/>
      <c r="H26" s="523"/>
      <c r="I26" s="526"/>
      <c r="J26" s="567"/>
      <c r="K26" s="580"/>
      <c r="L26" s="558"/>
      <c r="M26" s="559"/>
      <c r="N26" s="523"/>
      <c r="O26" s="523"/>
      <c r="P26" s="584"/>
      <c r="Q26" s="198" t="s">
        <v>731</v>
      </c>
      <c r="R26" s="199" t="s">
        <v>640</v>
      </c>
      <c r="S26" s="187" t="s">
        <v>129</v>
      </c>
      <c r="T26" s="183" t="s">
        <v>494</v>
      </c>
      <c r="U26" s="184">
        <v>45099</v>
      </c>
      <c r="V26" s="188">
        <v>819992</v>
      </c>
      <c r="W26" s="586"/>
      <c r="X26" s="588"/>
      <c r="Y26" s="81"/>
      <c r="Z26" s="99" t="s">
        <v>642</v>
      </c>
      <c r="AA26" s="83">
        <f t="shared" si="0"/>
        <v>819992</v>
      </c>
      <c r="AB26" s="574"/>
    </row>
    <row r="27" spans="2:29" ht="29.85" hidden="1" customHeight="1" x14ac:dyDescent="0.3">
      <c r="B27" s="593"/>
      <c r="C27" s="577"/>
      <c r="D27" s="578"/>
      <c r="E27" s="200" t="s">
        <v>665</v>
      </c>
      <c r="F27" s="543"/>
      <c r="G27" s="546"/>
      <c r="H27" s="523"/>
      <c r="I27" s="526"/>
      <c r="J27" s="567"/>
      <c r="K27" s="580"/>
      <c r="L27" s="558"/>
      <c r="M27" s="559"/>
      <c r="N27" s="523"/>
      <c r="O27" s="523"/>
      <c r="P27" s="584"/>
      <c r="Q27" s="198" t="s">
        <v>734</v>
      </c>
      <c r="R27" s="201" t="s">
        <v>640</v>
      </c>
      <c r="S27" s="202" t="s">
        <v>735</v>
      </c>
      <c r="T27" s="183"/>
      <c r="U27" s="184">
        <v>45181</v>
      </c>
      <c r="V27" s="188">
        <v>15537840</v>
      </c>
      <c r="W27" s="586"/>
      <c r="X27" s="588"/>
      <c r="Y27" s="81"/>
      <c r="Z27" s="99" t="s">
        <v>642</v>
      </c>
      <c r="AA27" s="83">
        <f t="shared" si="0"/>
        <v>15537840</v>
      </c>
      <c r="AB27" s="574"/>
    </row>
    <row r="28" spans="2:29" ht="18" hidden="1" customHeight="1" x14ac:dyDescent="0.3">
      <c r="B28" s="593"/>
      <c r="C28" s="577"/>
      <c r="D28" s="578"/>
      <c r="E28" s="125" t="s">
        <v>707</v>
      </c>
      <c r="F28" s="543"/>
      <c r="G28" s="546"/>
      <c r="H28" s="523"/>
      <c r="I28" s="526"/>
      <c r="J28" s="567"/>
      <c r="K28" s="580"/>
      <c r="L28" s="558"/>
      <c r="M28" s="559"/>
      <c r="N28" s="523"/>
      <c r="O28" s="523"/>
      <c r="P28" s="584"/>
      <c r="Q28" s="203" t="s">
        <v>707</v>
      </c>
      <c r="R28" s="204"/>
      <c r="S28" s="191"/>
      <c r="T28" s="205"/>
      <c r="U28" s="206"/>
      <c r="V28" s="207"/>
      <c r="W28" s="586"/>
      <c r="X28" s="588"/>
      <c r="Y28" s="81"/>
      <c r="Z28" s="99"/>
      <c r="AA28" s="83">
        <f t="shared" si="0"/>
        <v>0</v>
      </c>
      <c r="AB28" s="574"/>
    </row>
    <row r="29" spans="2:29" ht="31.35" hidden="1" customHeight="1" x14ac:dyDescent="0.3">
      <c r="B29" s="593"/>
      <c r="C29" s="555" t="s">
        <v>635</v>
      </c>
      <c r="D29" s="556" t="s">
        <v>736</v>
      </c>
      <c r="E29" s="559" t="s">
        <v>737</v>
      </c>
      <c r="F29" s="542">
        <v>45000000</v>
      </c>
      <c r="G29" s="545">
        <f t="shared" si="1"/>
        <v>22500000</v>
      </c>
      <c r="H29" s="523"/>
      <c r="I29" s="526"/>
      <c r="J29" s="575" t="s">
        <v>256</v>
      </c>
      <c r="K29" s="526"/>
      <c r="L29" s="558">
        <v>45000000</v>
      </c>
      <c r="M29" s="559" t="s">
        <v>738</v>
      </c>
      <c r="N29" s="523"/>
      <c r="O29" s="523"/>
      <c r="P29" s="589" t="s">
        <v>739</v>
      </c>
      <c r="Q29" s="113" t="s">
        <v>715</v>
      </c>
      <c r="R29" s="208" t="s">
        <v>13</v>
      </c>
      <c r="S29" s="209" t="s">
        <v>740</v>
      </c>
      <c r="T29" s="195" t="s">
        <v>494</v>
      </c>
      <c r="U29" s="196">
        <v>45037</v>
      </c>
      <c r="V29" s="197">
        <v>28944369.119999997</v>
      </c>
      <c r="W29" s="586"/>
      <c r="X29" s="588"/>
      <c r="Y29" s="81"/>
      <c r="Z29" s="99" t="s">
        <v>669</v>
      </c>
      <c r="AA29" s="83">
        <f t="shared" si="0"/>
        <v>28944369.119999997</v>
      </c>
      <c r="AB29" s="569" t="s">
        <v>741</v>
      </c>
    </row>
    <row r="30" spans="2:29" ht="31.35" hidden="1" customHeight="1" x14ac:dyDescent="0.3">
      <c r="B30" s="593"/>
      <c r="C30" s="555"/>
      <c r="D30" s="556"/>
      <c r="E30" s="559"/>
      <c r="F30" s="544"/>
      <c r="G30" s="547"/>
      <c r="H30" s="523"/>
      <c r="I30" s="526"/>
      <c r="J30" s="575"/>
      <c r="K30" s="526"/>
      <c r="L30" s="558"/>
      <c r="M30" s="559"/>
      <c r="N30" s="523"/>
      <c r="O30" s="523"/>
      <c r="P30" s="589"/>
      <c r="Q30" s="113" t="s">
        <v>715</v>
      </c>
      <c r="R30" s="210" t="s">
        <v>13</v>
      </c>
      <c r="S30" s="211" t="s">
        <v>202</v>
      </c>
      <c r="T30" s="212" t="s">
        <v>256</v>
      </c>
      <c r="U30" s="213">
        <v>45092</v>
      </c>
      <c r="V30" s="214">
        <v>5500000</v>
      </c>
      <c r="W30" s="586"/>
      <c r="X30" s="588"/>
      <c r="Y30" s="81"/>
      <c r="Z30" s="99" t="s">
        <v>669</v>
      </c>
      <c r="AA30" s="83">
        <f t="shared" si="0"/>
        <v>5500000</v>
      </c>
      <c r="AB30" s="569"/>
    </row>
    <row r="31" spans="2:29" ht="31.35" hidden="1" customHeight="1" x14ac:dyDescent="0.3">
      <c r="B31" s="593"/>
      <c r="C31" s="534" t="s">
        <v>644</v>
      </c>
      <c r="D31" s="537" t="s">
        <v>742</v>
      </c>
      <c r="E31" s="161" t="s">
        <v>743</v>
      </c>
      <c r="F31" s="215"/>
      <c r="G31" s="216"/>
      <c r="H31" s="523"/>
      <c r="I31" s="526"/>
      <c r="J31" s="217"/>
      <c r="K31" s="218"/>
      <c r="L31" s="542">
        <v>70000000</v>
      </c>
      <c r="M31" s="548" t="s">
        <v>713</v>
      </c>
      <c r="N31" s="523"/>
      <c r="O31" s="523"/>
      <c r="P31" s="570" t="s">
        <v>744</v>
      </c>
      <c r="Q31" s="113" t="s">
        <v>745</v>
      </c>
      <c r="R31" s="208" t="s">
        <v>640</v>
      </c>
      <c r="S31" s="209" t="s">
        <v>746</v>
      </c>
      <c r="T31" s="219"/>
      <c r="U31" s="220">
        <v>45103</v>
      </c>
      <c r="V31" s="197">
        <v>845503.3</v>
      </c>
      <c r="W31" s="586"/>
      <c r="X31" s="588"/>
      <c r="Y31" s="81"/>
      <c r="Z31" s="99" t="s">
        <v>659</v>
      </c>
      <c r="AA31" s="83">
        <f t="shared" si="0"/>
        <v>845503.3</v>
      </c>
      <c r="AB31" s="572" t="s">
        <v>747</v>
      </c>
    </row>
    <row r="32" spans="2:29" ht="31.35" hidden="1" customHeight="1" x14ac:dyDescent="0.3">
      <c r="B32" s="593"/>
      <c r="C32" s="536"/>
      <c r="D32" s="539"/>
      <c r="E32" s="221" t="s">
        <v>665</v>
      </c>
      <c r="F32" s="222">
        <v>105000000</v>
      </c>
      <c r="G32" s="101">
        <f>L31/2</f>
        <v>35000000</v>
      </c>
      <c r="H32" s="523"/>
      <c r="I32" s="526"/>
      <c r="J32" s="217" t="s">
        <v>256</v>
      </c>
      <c r="K32" s="218"/>
      <c r="L32" s="544"/>
      <c r="M32" s="550"/>
      <c r="N32" s="523"/>
      <c r="O32" s="523"/>
      <c r="P32" s="571"/>
      <c r="Q32" s="113" t="s">
        <v>748</v>
      </c>
      <c r="R32" s="210" t="s">
        <v>13</v>
      </c>
      <c r="S32" s="211" t="s">
        <v>749</v>
      </c>
      <c r="T32" s="205" t="s">
        <v>494</v>
      </c>
      <c r="U32" s="213">
        <v>45092</v>
      </c>
      <c r="V32" s="223">
        <v>25000000</v>
      </c>
      <c r="W32" s="586"/>
      <c r="X32" s="588"/>
      <c r="Y32" s="81"/>
      <c r="Z32" s="99" t="s">
        <v>669</v>
      </c>
      <c r="AA32" s="83">
        <f t="shared" si="0"/>
        <v>25000000</v>
      </c>
      <c r="AB32" s="573"/>
    </row>
    <row r="33" spans="2:28" ht="41.1" hidden="1" customHeight="1" x14ac:dyDescent="0.3">
      <c r="B33" s="593"/>
      <c r="C33" s="555" t="s">
        <v>652</v>
      </c>
      <c r="D33" s="556" t="s">
        <v>750</v>
      </c>
      <c r="E33" s="548" t="s">
        <v>751</v>
      </c>
      <c r="F33" s="542">
        <v>9000000</v>
      </c>
      <c r="G33" s="545">
        <f>L33/2</f>
        <v>4500000</v>
      </c>
      <c r="H33" s="523"/>
      <c r="I33" s="526"/>
      <c r="J33" s="566" t="s">
        <v>256</v>
      </c>
      <c r="K33" s="591"/>
      <c r="L33" s="558">
        <v>9000000</v>
      </c>
      <c r="M33" s="559" t="s">
        <v>713</v>
      </c>
      <c r="N33" s="523"/>
      <c r="O33" s="523"/>
      <c r="P33" s="590" t="s">
        <v>752</v>
      </c>
      <c r="Q33" s="224" t="s">
        <v>753</v>
      </c>
      <c r="R33" s="225" t="s">
        <v>640</v>
      </c>
      <c r="S33" s="209" t="s">
        <v>754</v>
      </c>
      <c r="T33" s="226" t="s">
        <v>494</v>
      </c>
      <c r="U33" s="227" t="s">
        <v>657</v>
      </c>
      <c r="V33" s="228">
        <v>6000000</v>
      </c>
      <c r="W33" s="586"/>
      <c r="X33" s="588"/>
      <c r="Y33" s="81"/>
      <c r="Z33" s="99" t="s">
        <v>659</v>
      </c>
      <c r="AA33" s="83">
        <f t="shared" si="0"/>
        <v>6000000</v>
      </c>
      <c r="AB33" s="562" t="s">
        <v>755</v>
      </c>
    </row>
    <row r="34" spans="2:28" ht="37.35" hidden="1" customHeight="1" x14ac:dyDescent="0.3">
      <c r="B34" s="593"/>
      <c r="C34" s="555"/>
      <c r="D34" s="556"/>
      <c r="E34" s="565"/>
      <c r="F34" s="543"/>
      <c r="G34" s="546"/>
      <c r="H34" s="523"/>
      <c r="I34" s="526"/>
      <c r="J34" s="567"/>
      <c r="K34" s="607"/>
      <c r="L34" s="558"/>
      <c r="M34" s="559"/>
      <c r="N34" s="523"/>
      <c r="O34" s="523"/>
      <c r="P34" s="590"/>
      <c r="Q34" s="180" t="s">
        <v>753</v>
      </c>
      <c r="R34" s="229" t="s">
        <v>640</v>
      </c>
      <c r="S34" s="230" t="s">
        <v>756</v>
      </c>
      <c r="T34" s="189"/>
      <c r="U34" s="231" t="s">
        <v>657</v>
      </c>
      <c r="V34" s="188">
        <v>1500000</v>
      </c>
      <c r="W34" s="586"/>
      <c r="X34" s="588"/>
      <c r="Y34" s="81"/>
      <c r="Z34" s="99" t="s">
        <v>659</v>
      </c>
      <c r="AA34" s="83">
        <f t="shared" si="0"/>
        <v>1500000</v>
      </c>
      <c r="AB34" s="562"/>
    </row>
    <row r="35" spans="2:28" ht="31.35" hidden="1" customHeight="1" x14ac:dyDescent="0.3">
      <c r="B35" s="593"/>
      <c r="C35" s="555"/>
      <c r="D35" s="556"/>
      <c r="E35" s="125" t="s">
        <v>757</v>
      </c>
      <c r="F35" s="544"/>
      <c r="G35" s="547"/>
      <c r="H35" s="523"/>
      <c r="I35" s="526"/>
      <c r="J35" s="568"/>
      <c r="K35" s="608"/>
      <c r="L35" s="558"/>
      <c r="M35" s="559"/>
      <c r="N35" s="523"/>
      <c r="O35" s="523"/>
      <c r="P35" s="590"/>
      <c r="Q35" s="232"/>
      <c r="R35" s="204"/>
      <c r="S35" s="191"/>
      <c r="T35" s="233" t="s">
        <v>494</v>
      </c>
      <c r="U35" s="206"/>
      <c r="V35" s="207"/>
      <c r="W35" s="586"/>
      <c r="X35" s="588"/>
      <c r="Y35" s="81"/>
      <c r="Z35" s="99" t="s">
        <v>659</v>
      </c>
      <c r="AA35" s="83">
        <f t="shared" si="0"/>
        <v>0</v>
      </c>
      <c r="AB35" s="562"/>
    </row>
    <row r="36" spans="2:28" ht="34.35" customHeight="1" x14ac:dyDescent="0.3">
      <c r="B36" s="593"/>
      <c r="C36" s="234" t="s">
        <v>663</v>
      </c>
      <c r="D36" s="235" t="s">
        <v>758</v>
      </c>
      <c r="E36" s="87" t="s">
        <v>759</v>
      </c>
      <c r="F36" s="222"/>
      <c r="G36" s="101">
        <f t="shared" si="1"/>
        <v>12500000</v>
      </c>
      <c r="H36" s="523"/>
      <c r="I36" s="526"/>
      <c r="J36" s="217" t="s">
        <v>256</v>
      </c>
      <c r="K36" s="218"/>
      <c r="L36" s="222">
        <v>25000000</v>
      </c>
      <c r="M36" s="87" t="s">
        <v>713</v>
      </c>
      <c r="N36" s="523"/>
      <c r="O36" s="523"/>
      <c r="P36" s="236" t="s">
        <v>760</v>
      </c>
      <c r="Q36" s="113" t="s">
        <v>759</v>
      </c>
      <c r="R36" s="147" t="s">
        <v>13</v>
      </c>
      <c r="S36" s="237" t="s">
        <v>761</v>
      </c>
      <c r="T36" s="238"/>
      <c r="U36" s="149">
        <v>45142</v>
      </c>
      <c r="V36" s="98">
        <v>15000000</v>
      </c>
      <c r="W36" s="586"/>
      <c r="X36" s="588"/>
      <c r="Y36" s="81"/>
      <c r="Z36" s="99" t="s">
        <v>762</v>
      </c>
      <c r="AA36" s="83">
        <f t="shared" si="0"/>
        <v>15000000</v>
      </c>
      <c r="AB36" s="239" t="s">
        <v>763</v>
      </c>
    </row>
    <row r="37" spans="2:28" ht="33.6" customHeight="1" x14ac:dyDescent="0.3">
      <c r="B37" s="593"/>
      <c r="C37" s="240" t="s">
        <v>673</v>
      </c>
      <c r="D37" s="129" t="s">
        <v>764</v>
      </c>
      <c r="E37" s="87" t="s">
        <v>759</v>
      </c>
      <c r="F37" s="222"/>
      <c r="G37" s="101">
        <f t="shared" si="1"/>
        <v>15000000</v>
      </c>
      <c r="H37" s="523"/>
      <c r="I37" s="526"/>
      <c r="J37" s="217" t="s">
        <v>256</v>
      </c>
      <c r="K37" s="218"/>
      <c r="L37" s="222">
        <v>30000000</v>
      </c>
      <c r="M37" s="87" t="s">
        <v>765</v>
      </c>
      <c r="N37" s="523"/>
      <c r="O37" s="523"/>
      <c r="P37" s="241" t="s">
        <v>766</v>
      </c>
      <c r="Q37" s="113" t="s">
        <v>759</v>
      </c>
      <c r="R37" s="242" t="s">
        <v>338</v>
      </c>
      <c r="S37" s="237" t="s">
        <v>767</v>
      </c>
      <c r="T37" s="238"/>
      <c r="U37" s="149">
        <v>45188</v>
      </c>
      <c r="V37" s="98">
        <v>30000000</v>
      </c>
      <c r="W37" s="586"/>
      <c r="X37" s="588"/>
      <c r="Y37" s="81"/>
      <c r="Z37" s="99" t="s">
        <v>762</v>
      </c>
      <c r="AA37" s="83">
        <f t="shared" si="0"/>
        <v>30000000</v>
      </c>
      <c r="AB37" s="243" t="s">
        <v>766</v>
      </c>
    </row>
    <row r="38" spans="2:28" ht="31.35" customHeight="1" x14ac:dyDescent="0.3">
      <c r="B38" s="593"/>
      <c r="C38" s="240" t="s">
        <v>679</v>
      </c>
      <c r="D38" s="129" t="s">
        <v>768</v>
      </c>
      <c r="E38" s="87" t="s">
        <v>759</v>
      </c>
      <c r="F38" s="222"/>
      <c r="G38" s="101">
        <f t="shared" si="1"/>
        <v>17500000</v>
      </c>
      <c r="H38" s="523"/>
      <c r="I38" s="526"/>
      <c r="J38" s="217" t="s">
        <v>256</v>
      </c>
      <c r="K38" s="218"/>
      <c r="L38" s="222">
        <v>35000000</v>
      </c>
      <c r="M38" s="87" t="s">
        <v>765</v>
      </c>
      <c r="N38" s="523"/>
      <c r="O38" s="523"/>
      <c r="P38" s="241" t="s">
        <v>769</v>
      </c>
      <c r="Q38" s="113"/>
      <c r="R38" s="242" t="s">
        <v>338</v>
      </c>
      <c r="S38" s="244" t="s">
        <v>770</v>
      </c>
      <c r="T38" s="238"/>
      <c r="U38" s="134">
        <v>45264</v>
      </c>
      <c r="V38" s="98">
        <v>15000000</v>
      </c>
      <c r="W38" s="586"/>
      <c r="X38" s="588"/>
      <c r="Y38" s="81"/>
      <c r="Z38" s="99" t="s">
        <v>762</v>
      </c>
      <c r="AA38" s="83">
        <f t="shared" si="0"/>
        <v>15000000</v>
      </c>
      <c r="AB38" s="243" t="s">
        <v>769</v>
      </c>
    </row>
    <row r="39" spans="2:28" ht="52.35" customHeight="1" x14ac:dyDescent="0.3">
      <c r="B39" s="593"/>
      <c r="C39" s="234" t="s">
        <v>771</v>
      </c>
      <c r="D39" s="235" t="s">
        <v>772</v>
      </c>
      <c r="E39" s="87" t="s">
        <v>759</v>
      </c>
      <c r="F39" s="222"/>
      <c r="G39" s="101">
        <f>L39/2</f>
        <v>17500000</v>
      </c>
      <c r="H39" s="523"/>
      <c r="I39" s="526"/>
      <c r="J39" s="217" t="s">
        <v>256</v>
      </c>
      <c r="K39" s="218"/>
      <c r="L39" s="222">
        <v>35000000</v>
      </c>
      <c r="M39" s="87" t="s">
        <v>773</v>
      </c>
      <c r="N39" s="523"/>
      <c r="O39" s="523"/>
      <c r="P39" s="241" t="s">
        <v>774</v>
      </c>
      <c r="Q39" s="113" t="s">
        <v>759</v>
      </c>
      <c r="R39" s="147" t="s">
        <v>13</v>
      </c>
      <c r="S39" s="237" t="s">
        <v>761</v>
      </c>
      <c r="T39" s="238"/>
      <c r="U39" s="149">
        <v>45142</v>
      </c>
      <c r="V39" s="98">
        <v>35000000</v>
      </c>
      <c r="W39" s="586"/>
      <c r="X39" s="588"/>
      <c r="Y39" s="81"/>
      <c r="Z39" s="99" t="s">
        <v>762</v>
      </c>
      <c r="AA39" s="83">
        <f t="shared" si="0"/>
        <v>35000000</v>
      </c>
      <c r="AB39" s="243" t="s">
        <v>774</v>
      </c>
    </row>
    <row r="40" spans="2:28" ht="34.35" customHeight="1" x14ac:dyDescent="0.3">
      <c r="B40" s="593"/>
      <c r="C40" s="240" t="s">
        <v>696</v>
      </c>
      <c r="D40" s="129" t="s">
        <v>775</v>
      </c>
      <c r="E40" s="87" t="s">
        <v>759</v>
      </c>
      <c r="F40" s="222"/>
      <c r="G40" s="101">
        <f t="shared" si="1"/>
        <v>3500000</v>
      </c>
      <c r="H40" s="523"/>
      <c r="I40" s="526"/>
      <c r="J40" s="217" t="s">
        <v>256</v>
      </c>
      <c r="K40" s="218"/>
      <c r="L40" s="222">
        <v>7000000</v>
      </c>
      <c r="M40" s="87" t="s">
        <v>765</v>
      </c>
      <c r="N40" s="523"/>
      <c r="O40" s="523"/>
      <c r="P40" s="236" t="s">
        <v>776</v>
      </c>
      <c r="Q40" s="113"/>
      <c r="R40" s="147"/>
      <c r="S40" s="238"/>
      <c r="T40" s="238"/>
      <c r="U40" s="134"/>
      <c r="V40" s="98"/>
      <c r="W40" s="586"/>
      <c r="X40" s="588"/>
      <c r="Y40" s="81"/>
      <c r="Z40" s="99"/>
      <c r="AA40" s="83">
        <f t="shared" si="0"/>
        <v>0</v>
      </c>
      <c r="AB40" s="239" t="s">
        <v>776</v>
      </c>
    </row>
    <row r="41" spans="2:28" ht="36.6" customHeight="1" x14ac:dyDescent="0.3">
      <c r="B41" s="593"/>
      <c r="C41" s="240" t="s">
        <v>777</v>
      </c>
      <c r="D41" s="129" t="s">
        <v>778</v>
      </c>
      <c r="E41" s="87" t="s">
        <v>759</v>
      </c>
      <c r="F41" s="222"/>
      <c r="G41" s="101">
        <f t="shared" si="1"/>
        <v>7500000</v>
      </c>
      <c r="H41" s="523"/>
      <c r="I41" s="526"/>
      <c r="J41" s="217" t="s">
        <v>256</v>
      </c>
      <c r="K41" s="218"/>
      <c r="L41" s="222">
        <v>15000000</v>
      </c>
      <c r="M41" s="87" t="s">
        <v>779</v>
      </c>
      <c r="N41" s="523"/>
      <c r="O41" s="523"/>
      <c r="P41" s="241" t="s">
        <v>780</v>
      </c>
      <c r="Q41" s="113"/>
      <c r="R41" s="147"/>
      <c r="S41" s="238"/>
      <c r="T41" s="238"/>
      <c r="U41" s="134"/>
      <c r="V41" s="98"/>
      <c r="W41" s="586"/>
      <c r="X41" s="588"/>
      <c r="Y41" s="81"/>
      <c r="Z41" s="99"/>
      <c r="AA41" s="83">
        <f t="shared" si="0"/>
        <v>0</v>
      </c>
      <c r="AB41" s="243" t="s">
        <v>780</v>
      </c>
    </row>
    <row r="42" spans="2:28" ht="31.35" customHeight="1" x14ac:dyDescent="0.3">
      <c r="B42" s="593"/>
      <c r="C42" s="240" t="s">
        <v>781</v>
      </c>
      <c r="D42" s="129" t="s">
        <v>782</v>
      </c>
      <c r="E42" s="87" t="s">
        <v>759</v>
      </c>
      <c r="F42" s="222"/>
      <c r="G42" s="101">
        <f t="shared" si="1"/>
        <v>1500000</v>
      </c>
      <c r="H42" s="523"/>
      <c r="I42" s="526"/>
      <c r="J42" s="217" t="s">
        <v>256</v>
      </c>
      <c r="K42" s="218"/>
      <c r="L42" s="222">
        <v>3000000</v>
      </c>
      <c r="M42" s="87" t="s">
        <v>779</v>
      </c>
      <c r="N42" s="523"/>
      <c r="O42" s="523"/>
      <c r="P42" s="236" t="s">
        <v>783</v>
      </c>
      <c r="Q42" s="113"/>
      <c r="R42" s="147"/>
      <c r="S42" s="238"/>
      <c r="T42" s="238"/>
      <c r="U42" s="134"/>
      <c r="V42" s="98"/>
      <c r="W42" s="586"/>
      <c r="X42" s="588"/>
      <c r="Y42" s="81"/>
      <c r="Z42" s="99"/>
      <c r="AA42" s="83">
        <f t="shared" si="0"/>
        <v>0</v>
      </c>
      <c r="AB42" s="239" t="s">
        <v>783</v>
      </c>
    </row>
    <row r="43" spans="2:28" ht="31.35" customHeight="1" x14ac:dyDescent="0.3">
      <c r="B43" s="593"/>
      <c r="C43" s="563" t="s">
        <v>705</v>
      </c>
      <c r="D43" s="564" t="s">
        <v>784</v>
      </c>
      <c r="E43" s="245" t="s">
        <v>759</v>
      </c>
      <c r="F43" s="222"/>
      <c r="G43" s="101">
        <f t="shared" si="1"/>
        <v>5000000</v>
      </c>
      <c r="H43" s="523"/>
      <c r="I43" s="526"/>
      <c r="J43" s="217" t="s">
        <v>256</v>
      </c>
      <c r="K43" s="218"/>
      <c r="L43" s="222">
        <v>10000000</v>
      </c>
      <c r="M43" s="87" t="s">
        <v>785</v>
      </c>
      <c r="N43" s="523"/>
      <c r="O43" s="523"/>
      <c r="P43" s="246" t="s">
        <v>786</v>
      </c>
      <c r="Q43" s="247" t="s">
        <v>759</v>
      </c>
      <c r="R43" s="208" t="s">
        <v>13</v>
      </c>
      <c r="S43" s="237" t="s">
        <v>761</v>
      </c>
      <c r="T43" s="248"/>
      <c r="U43" s="249">
        <v>45142</v>
      </c>
      <c r="V43" s="250">
        <v>10000000</v>
      </c>
      <c r="W43" s="586"/>
      <c r="X43" s="588"/>
      <c r="Y43" s="81"/>
      <c r="Z43" s="99" t="s">
        <v>762</v>
      </c>
      <c r="AA43" s="83">
        <f t="shared" si="0"/>
        <v>10000000</v>
      </c>
      <c r="AB43" s="251" t="s">
        <v>786</v>
      </c>
    </row>
    <row r="44" spans="2:28" ht="31.35" hidden="1" customHeight="1" x14ac:dyDescent="0.3">
      <c r="B44" s="593"/>
      <c r="C44" s="563"/>
      <c r="D44" s="564"/>
      <c r="E44" s="245" t="s">
        <v>665</v>
      </c>
      <c r="F44" s="222">
        <v>5000000</v>
      </c>
      <c r="G44" s="101">
        <f t="shared" si="1"/>
        <v>2500000</v>
      </c>
      <c r="H44" s="523"/>
      <c r="I44" s="526"/>
      <c r="J44" s="217" t="s">
        <v>256</v>
      </c>
      <c r="K44" s="218"/>
      <c r="L44" s="222">
        <v>5000000</v>
      </c>
      <c r="M44" s="87" t="s">
        <v>785</v>
      </c>
      <c r="N44" s="523"/>
      <c r="O44" s="523"/>
      <c r="P44" s="246" t="s">
        <v>787</v>
      </c>
      <c r="Q44" s="252" t="s">
        <v>715</v>
      </c>
      <c r="R44" s="210" t="s">
        <v>13</v>
      </c>
      <c r="S44" s="253" t="s">
        <v>134</v>
      </c>
      <c r="T44" s="205" t="s">
        <v>256</v>
      </c>
      <c r="U44" s="206">
        <v>45037</v>
      </c>
      <c r="V44" s="214">
        <v>2400000</v>
      </c>
      <c r="W44" s="586"/>
      <c r="X44" s="588"/>
      <c r="Y44" s="81"/>
      <c r="Z44" s="99" t="s">
        <v>669</v>
      </c>
      <c r="AA44" s="83">
        <f t="shared" si="0"/>
        <v>2400000</v>
      </c>
      <c r="AB44" s="251" t="s">
        <v>787</v>
      </c>
    </row>
    <row r="45" spans="2:28" s="260" customFormat="1" ht="31.35" hidden="1" customHeight="1" x14ac:dyDescent="0.3">
      <c r="B45" s="593"/>
      <c r="C45" s="234" t="s">
        <v>788</v>
      </c>
      <c r="D45" s="129" t="s">
        <v>789</v>
      </c>
      <c r="E45" s="87" t="s">
        <v>790</v>
      </c>
      <c r="F45" s="222">
        <v>2000000</v>
      </c>
      <c r="G45" s="101">
        <f t="shared" si="1"/>
        <v>1000000</v>
      </c>
      <c r="H45" s="523"/>
      <c r="I45" s="526"/>
      <c r="J45" s="217" t="s">
        <v>256</v>
      </c>
      <c r="K45" s="218"/>
      <c r="L45" s="222">
        <v>2000000</v>
      </c>
      <c r="M45" s="254" t="s">
        <v>785</v>
      </c>
      <c r="N45" s="523"/>
      <c r="O45" s="523"/>
      <c r="P45" s="255" t="s">
        <v>791</v>
      </c>
      <c r="Q45" s="113" t="s">
        <v>790</v>
      </c>
      <c r="R45" s="147" t="s">
        <v>640</v>
      </c>
      <c r="S45" s="104" t="s">
        <v>792</v>
      </c>
      <c r="T45" s="256" t="s">
        <v>494</v>
      </c>
      <c r="U45" s="257" t="s">
        <v>657</v>
      </c>
      <c r="V45" s="258">
        <v>2000000</v>
      </c>
      <c r="W45" s="586"/>
      <c r="X45" s="588"/>
      <c r="Y45" s="81"/>
      <c r="Z45" s="99" t="s">
        <v>642</v>
      </c>
      <c r="AA45" s="83">
        <f t="shared" si="0"/>
        <v>2000000</v>
      </c>
      <c r="AB45" s="259" t="s">
        <v>791</v>
      </c>
    </row>
    <row r="46" spans="2:28" s="260" customFormat="1" ht="24.6" hidden="1" customHeight="1" x14ac:dyDescent="0.3">
      <c r="B46" s="593"/>
      <c r="C46" s="555" t="s">
        <v>793</v>
      </c>
      <c r="D46" s="556" t="s">
        <v>794</v>
      </c>
      <c r="E46" s="559" t="s">
        <v>795</v>
      </c>
      <c r="F46" s="222"/>
      <c r="G46" s="101"/>
      <c r="H46" s="523"/>
      <c r="I46" s="526"/>
      <c r="J46" s="217"/>
      <c r="K46" s="218"/>
      <c r="L46" s="558">
        <v>10000000</v>
      </c>
      <c r="M46" s="254"/>
      <c r="N46" s="523"/>
      <c r="O46" s="523"/>
      <c r="P46" s="560" t="s">
        <v>796</v>
      </c>
      <c r="Q46" s="224" t="s">
        <v>795</v>
      </c>
      <c r="R46" s="208" t="s">
        <v>640</v>
      </c>
      <c r="S46" s="261" t="s">
        <v>797</v>
      </c>
      <c r="T46" s="262"/>
      <c r="U46" s="263" t="s">
        <v>657</v>
      </c>
      <c r="V46" s="264">
        <v>8484191.4299999997</v>
      </c>
      <c r="W46" s="586"/>
      <c r="X46" s="588"/>
      <c r="Y46" s="81"/>
      <c r="Z46" s="99" t="s">
        <v>659</v>
      </c>
      <c r="AA46" s="83">
        <f t="shared" si="0"/>
        <v>8484191.4299999997</v>
      </c>
      <c r="AB46" s="532" t="s">
        <v>798</v>
      </c>
    </row>
    <row r="47" spans="2:28" ht="24.6" hidden="1" customHeight="1" x14ac:dyDescent="0.3">
      <c r="B47" s="593"/>
      <c r="C47" s="555"/>
      <c r="D47" s="556"/>
      <c r="E47" s="559"/>
      <c r="F47" s="222">
        <v>11500000</v>
      </c>
      <c r="G47" s="101">
        <f>L46/2</f>
        <v>5000000</v>
      </c>
      <c r="H47" s="523"/>
      <c r="I47" s="526"/>
      <c r="J47" s="217" t="s">
        <v>256</v>
      </c>
      <c r="K47" s="218"/>
      <c r="L47" s="558"/>
      <c r="M47" s="87" t="s">
        <v>713</v>
      </c>
      <c r="N47" s="523"/>
      <c r="O47" s="523"/>
      <c r="P47" s="561"/>
      <c r="Q47" s="265" t="s">
        <v>795</v>
      </c>
      <c r="R47" s="210" t="s">
        <v>640</v>
      </c>
      <c r="S47" s="211" t="s">
        <v>799</v>
      </c>
      <c r="T47" s="266"/>
      <c r="U47" s="267">
        <v>45328</v>
      </c>
      <c r="V47" s="268">
        <v>1515808.57</v>
      </c>
      <c r="W47" s="586"/>
      <c r="X47" s="588"/>
      <c r="Y47" s="81"/>
      <c r="Z47" s="99" t="s">
        <v>659</v>
      </c>
      <c r="AA47" s="83">
        <f t="shared" si="0"/>
        <v>1515808.57</v>
      </c>
      <c r="AB47" s="533"/>
    </row>
    <row r="48" spans="2:28" ht="24.6" hidden="1" customHeight="1" x14ac:dyDescent="0.3">
      <c r="B48" s="593"/>
      <c r="C48" s="555" t="s">
        <v>800</v>
      </c>
      <c r="D48" s="556" t="s">
        <v>801</v>
      </c>
      <c r="E48" s="120" t="s">
        <v>802</v>
      </c>
      <c r="F48" s="222"/>
      <c r="G48" s="557">
        <f>L48/2</f>
        <v>717500</v>
      </c>
      <c r="H48" s="523"/>
      <c r="I48" s="526"/>
      <c r="J48" s="217" t="s">
        <v>256</v>
      </c>
      <c r="K48" s="218"/>
      <c r="L48" s="558">
        <v>1435000</v>
      </c>
      <c r="M48" s="559" t="s">
        <v>713</v>
      </c>
      <c r="N48" s="523"/>
      <c r="O48" s="523"/>
      <c r="P48" s="560" t="s">
        <v>803</v>
      </c>
      <c r="Q48" s="247" t="s">
        <v>804</v>
      </c>
      <c r="R48" s="208" t="s">
        <v>640</v>
      </c>
      <c r="S48" s="269" t="s">
        <v>805</v>
      </c>
      <c r="T48" s="262" t="s">
        <v>494</v>
      </c>
      <c r="U48" s="263" t="s">
        <v>657</v>
      </c>
      <c r="V48" s="264">
        <v>850000</v>
      </c>
      <c r="W48" s="586"/>
      <c r="X48" s="588"/>
      <c r="Y48" s="81"/>
      <c r="Z48" s="99" t="s">
        <v>659</v>
      </c>
      <c r="AA48" s="83">
        <f t="shared" si="0"/>
        <v>850000</v>
      </c>
      <c r="AB48" s="532" t="s">
        <v>803</v>
      </c>
    </row>
    <row r="49" spans="2:29" ht="24.6" hidden="1" customHeight="1" x14ac:dyDescent="0.3">
      <c r="B49" s="593"/>
      <c r="C49" s="555"/>
      <c r="D49" s="556"/>
      <c r="E49" s="125" t="s">
        <v>671</v>
      </c>
      <c r="F49" s="222">
        <v>1440000</v>
      </c>
      <c r="G49" s="557"/>
      <c r="H49" s="523"/>
      <c r="I49" s="526"/>
      <c r="J49" s="217" t="s">
        <v>256</v>
      </c>
      <c r="K49" s="218"/>
      <c r="L49" s="558"/>
      <c r="M49" s="559"/>
      <c r="N49" s="523"/>
      <c r="O49" s="523"/>
      <c r="P49" s="561"/>
      <c r="Q49" s="270" t="s">
        <v>671</v>
      </c>
      <c r="R49" s="210" t="s">
        <v>640</v>
      </c>
      <c r="S49" s="271" t="s">
        <v>806</v>
      </c>
      <c r="T49" s="266" t="s">
        <v>494</v>
      </c>
      <c r="U49" s="272" t="s">
        <v>657</v>
      </c>
      <c r="V49" s="268">
        <v>585000</v>
      </c>
      <c r="W49" s="586"/>
      <c r="X49" s="588"/>
      <c r="Y49" s="81"/>
      <c r="Z49" s="99" t="s">
        <v>659</v>
      </c>
      <c r="AA49" s="83">
        <f t="shared" si="0"/>
        <v>585000</v>
      </c>
      <c r="AB49" s="533"/>
    </row>
    <row r="50" spans="2:29" ht="31.35" hidden="1" customHeight="1" x14ac:dyDescent="0.3">
      <c r="B50" s="593"/>
      <c r="C50" s="534" t="s">
        <v>807</v>
      </c>
      <c r="D50" s="537" t="s">
        <v>808</v>
      </c>
      <c r="E50" s="540" t="s">
        <v>809</v>
      </c>
      <c r="F50" s="542">
        <v>5100000</v>
      </c>
      <c r="G50" s="545">
        <f>L50/2</f>
        <v>2000000</v>
      </c>
      <c r="H50" s="523"/>
      <c r="I50" s="526"/>
      <c r="J50" s="217" t="s">
        <v>256</v>
      </c>
      <c r="K50" s="218"/>
      <c r="L50" s="542">
        <v>4000000</v>
      </c>
      <c r="M50" s="548" t="s">
        <v>765</v>
      </c>
      <c r="N50" s="523"/>
      <c r="O50" s="523"/>
      <c r="P50" s="551" t="s">
        <v>810</v>
      </c>
      <c r="Q50" s="247" t="s">
        <v>809</v>
      </c>
      <c r="R50" s="208" t="s">
        <v>640</v>
      </c>
      <c r="S50" s="269" t="s">
        <v>811</v>
      </c>
      <c r="T50" s="262" t="s">
        <v>494</v>
      </c>
      <c r="U50" s="263" t="s">
        <v>657</v>
      </c>
      <c r="V50" s="264">
        <v>2800000</v>
      </c>
      <c r="W50" s="586"/>
      <c r="X50" s="588"/>
      <c r="Y50" s="81"/>
      <c r="Z50" s="99" t="s">
        <v>659</v>
      </c>
      <c r="AA50" s="83">
        <f t="shared" si="0"/>
        <v>2800000</v>
      </c>
      <c r="AB50" s="532" t="s">
        <v>812</v>
      </c>
    </row>
    <row r="51" spans="2:29" ht="31.35" hidden="1" customHeight="1" x14ac:dyDescent="0.3">
      <c r="B51" s="593"/>
      <c r="C51" s="535"/>
      <c r="D51" s="538"/>
      <c r="E51" s="541"/>
      <c r="F51" s="543"/>
      <c r="G51" s="546"/>
      <c r="H51" s="523"/>
      <c r="I51" s="526"/>
      <c r="J51" s="217" t="s">
        <v>256</v>
      </c>
      <c r="K51" s="218"/>
      <c r="L51" s="543"/>
      <c r="M51" s="549"/>
      <c r="N51" s="523"/>
      <c r="O51" s="523"/>
      <c r="P51" s="552"/>
      <c r="Q51" s="273" t="s">
        <v>809</v>
      </c>
      <c r="R51" s="181" t="s">
        <v>640</v>
      </c>
      <c r="S51" s="274" t="s">
        <v>813</v>
      </c>
      <c r="T51" s="275" t="s">
        <v>494</v>
      </c>
      <c r="U51" s="276" t="s">
        <v>657</v>
      </c>
      <c r="V51" s="277">
        <v>1200000</v>
      </c>
      <c r="W51" s="586"/>
      <c r="X51" s="588"/>
      <c r="Y51" s="81"/>
      <c r="Z51" s="99" t="s">
        <v>659</v>
      </c>
      <c r="AA51" s="83">
        <f t="shared" si="0"/>
        <v>1200000</v>
      </c>
      <c r="AB51" s="554"/>
    </row>
    <row r="52" spans="2:29" ht="31.35" hidden="1" customHeight="1" x14ac:dyDescent="0.3">
      <c r="B52" s="594"/>
      <c r="C52" s="536"/>
      <c r="D52" s="539"/>
      <c r="E52" s="278" t="s">
        <v>665</v>
      </c>
      <c r="F52" s="544"/>
      <c r="G52" s="547"/>
      <c r="H52" s="582"/>
      <c r="I52" s="591"/>
      <c r="J52" s="217" t="s">
        <v>256</v>
      </c>
      <c r="K52" s="279"/>
      <c r="L52" s="544"/>
      <c r="M52" s="550"/>
      <c r="N52" s="582"/>
      <c r="O52" s="582"/>
      <c r="P52" s="553"/>
      <c r="Q52" s="252" t="s">
        <v>715</v>
      </c>
      <c r="R52" s="210" t="s">
        <v>13</v>
      </c>
      <c r="S52" s="280" t="s">
        <v>814</v>
      </c>
      <c r="T52" s="281"/>
      <c r="U52" s="206">
        <v>45142</v>
      </c>
      <c r="V52" s="207">
        <v>6000000</v>
      </c>
      <c r="W52" s="586"/>
      <c r="X52" s="588"/>
      <c r="Y52" s="81"/>
      <c r="Z52" s="99" t="s">
        <v>669</v>
      </c>
      <c r="AA52" s="83">
        <f t="shared" si="0"/>
        <v>6000000</v>
      </c>
      <c r="AB52" s="533"/>
    </row>
    <row r="53" spans="2:29" ht="36.6" hidden="1" customHeight="1" thickBot="1" x14ac:dyDescent="0.35">
      <c r="B53" s="510"/>
      <c r="C53" s="282" t="s">
        <v>815</v>
      </c>
      <c r="D53" s="283" t="s">
        <v>816</v>
      </c>
      <c r="E53" s="284" t="s">
        <v>817</v>
      </c>
      <c r="F53" s="285">
        <v>2000000</v>
      </c>
      <c r="G53" s="286">
        <f t="shared" si="1"/>
        <v>1001460</v>
      </c>
      <c r="H53" s="524"/>
      <c r="I53" s="527"/>
      <c r="J53" s="287" t="s">
        <v>256</v>
      </c>
      <c r="K53" s="288"/>
      <c r="L53" s="285">
        <v>2002920</v>
      </c>
      <c r="M53" s="284" t="s">
        <v>765</v>
      </c>
      <c r="N53" s="524"/>
      <c r="O53" s="524"/>
      <c r="P53" s="289" t="s">
        <v>818</v>
      </c>
      <c r="Q53" s="167" t="s">
        <v>817</v>
      </c>
      <c r="R53" s="168" t="s">
        <v>640</v>
      </c>
      <c r="S53" s="290" t="s">
        <v>819</v>
      </c>
      <c r="T53" s="291"/>
      <c r="U53" s="292" t="s">
        <v>657</v>
      </c>
      <c r="V53" s="293">
        <v>2002920</v>
      </c>
      <c r="W53" s="587"/>
      <c r="X53" s="516"/>
      <c r="Y53" s="81"/>
      <c r="Z53" s="99" t="s">
        <v>659</v>
      </c>
      <c r="AA53" s="83">
        <f t="shared" si="0"/>
        <v>2002920</v>
      </c>
      <c r="AB53" s="173" t="s">
        <v>818</v>
      </c>
    </row>
    <row r="54" spans="2:29" ht="31.35" hidden="1" customHeight="1" x14ac:dyDescent="0.3">
      <c r="B54" s="519" t="s">
        <v>820</v>
      </c>
      <c r="C54" s="294" t="s">
        <v>629</v>
      </c>
      <c r="D54" s="69" t="s">
        <v>821</v>
      </c>
      <c r="E54" s="70" t="s">
        <v>637</v>
      </c>
      <c r="F54" s="295">
        <v>100000000</v>
      </c>
      <c r="G54" s="71">
        <f t="shared" si="1"/>
        <v>21703475.754999999</v>
      </c>
      <c r="H54" s="522">
        <f>SUM(G54:G61)</f>
        <v>46420925.754999995</v>
      </c>
      <c r="I54" s="525">
        <f>H54/H66</f>
        <v>8.9519021277316146E-2</v>
      </c>
      <c r="J54" s="296" t="s">
        <v>256</v>
      </c>
      <c r="K54" s="297"/>
      <c r="L54" s="295">
        <f>39750000+3656951.51</f>
        <v>43406951.509999998</v>
      </c>
      <c r="M54" s="298" t="s">
        <v>822</v>
      </c>
      <c r="N54" s="528">
        <f>SUM(L54:L61)</f>
        <v>92841851.50999999</v>
      </c>
      <c r="O54" s="528">
        <f>SUM(L54:L61)</f>
        <v>92841851.50999999</v>
      </c>
      <c r="P54" s="299" t="s">
        <v>823</v>
      </c>
      <c r="Q54" s="300"/>
      <c r="R54" s="301"/>
      <c r="S54" s="302"/>
      <c r="T54" s="78"/>
      <c r="U54" s="79"/>
      <c r="V54" s="80"/>
      <c r="W54" s="513">
        <f>SUM(V54:V61)</f>
        <v>20886325</v>
      </c>
      <c r="X54" s="506">
        <f>SUM(V54:V61)/O54</f>
        <v>0.22496670047290401</v>
      </c>
      <c r="Y54" s="81"/>
      <c r="Z54" s="99"/>
      <c r="AA54" s="83">
        <f t="shared" si="0"/>
        <v>0</v>
      </c>
      <c r="AB54" s="239" t="s">
        <v>824</v>
      </c>
    </row>
    <row r="55" spans="2:29" ht="31.35" hidden="1" customHeight="1" x14ac:dyDescent="0.3">
      <c r="B55" s="520"/>
      <c r="C55" s="303" t="s">
        <v>635</v>
      </c>
      <c r="D55" s="129" t="s">
        <v>825</v>
      </c>
      <c r="E55" s="87" t="s">
        <v>637</v>
      </c>
      <c r="F55" s="304">
        <v>1000000</v>
      </c>
      <c r="G55" s="88">
        <f>L55/2</f>
        <v>500000</v>
      </c>
      <c r="H55" s="523"/>
      <c r="I55" s="526"/>
      <c r="J55" s="217" t="s">
        <v>256</v>
      </c>
      <c r="K55" s="218"/>
      <c r="L55" s="304">
        <v>1000000</v>
      </c>
      <c r="M55" s="254" t="s">
        <v>826</v>
      </c>
      <c r="N55" s="529"/>
      <c r="O55" s="529"/>
      <c r="P55" s="305"/>
      <c r="Q55" s="306" t="str">
        <f>E55</f>
        <v>Min. Interno - Polizia di Stato</v>
      </c>
      <c r="R55" s="307" t="s">
        <v>640</v>
      </c>
      <c r="S55" s="104" t="s">
        <v>805</v>
      </c>
      <c r="T55" s="148" t="s">
        <v>494</v>
      </c>
      <c r="U55" s="257" t="s">
        <v>657</v>
      </c>
      <c r="V55" s="98">
        <v>1000000</v>
      </c>
      <c r="W55" s="531"/>
      <c r="X55" s="507"/>
      <c r="Y55" s="81"/>
      <c r="Z55" s="99" t="s">
        <v>642</v>
      </c>
      <c r="AA55" s="83">
        <f t="shared" si="0"/>
        <v>1000000</v>
      </c>
      <c r="AB55" s="32" t="s">
        <v>827</v>
      </c>
    </row>
    <row r="56" spans="2:29" ht="31.35" hidden="1" customHeight="1" x14ac:dyDescent="0.3">
      <c r="B56" s="520"/>
      <c r="C56" s="303" t="s">
        <v>644</v>
      </c>
      <c r="D56" s="129" t="s">
        <v>828</v>
      </c>
      <c r="E56" s="87" t="s">
        <v>637</v>
      </c>
      <c r="F56" s="304">
        <v>15000000</v>
      </c>
      <c r="G56" s="88">
        <f>L56/2</f>
        <v>5000000</v>
      </c>
      <c r="H56" s="523"/>
      <c r="I56" s="526"/>
      <c r="J56" s="217" t="s">
        <v>256</v>
      </c>
      <c r="K56" s="218"/>
      <c r="L56" s="308">
        <v>10000000</v>
      </c>
      <c r="M56" s="254" t="s">
        <v>829</v>
      </c>
      <c r="N56" s="529"/>
      <c r="O56" s="529"/>
      <c r="P56" s="236" t="s">
        <v>830</v>
      </c>
      <c r="Q56" s="306"/>
      <c r="R56" s="309"/>
      <c r="S56" s="310"/>
      <c r="T56" s="96"/>
      <c r="U56" s="97"/>
      <c r="V56" s="98"/>
      <c r="W56" s="531"/>
      <c r="X56" s="507"/>
      <c r="Y56" s="81"/>
      <c r="Z56" s="99"/>
      <c r="AA56" s="83">
        <f t="shared" si="0"/>
        <v>0</v>
      </c>
      <c r="AB56" s="239" t="s">
        <v>831</v>
      </c>
    </row>
    <row r="57" spans="2:29" ht="31.35" hidden="1" customHeight="1" x14ac:dyDescent="0.3">
      <c r="B57" s="520"/>
      <c r="C57" s="303" t="s">
        <v>652</v>
      </c>
      <c r="D57" s="129" t="s">
        <v>832</v>
      </c>
      <c r="E57" s="87" t="s">
        <v>637</v>
      </c>
      <c r="F57" s="304">
        <v>3000000</v>
      </c>
      <c r="G57" s="88">
        <f t="shared" si="1"/>
        <v>750000</v>
      </c>
      <c r="H57" s="523"/>
      <c r="I57" s="526"/>
      <c r="J57" s="217" t="s">
        <v>256</v>
      </c>
      <c r="K57" s="218"/>
      <c r="L57" s="304">
        <v>1500000</v>
      </c>
      <c r="M57" s="254" t="s">
        <v>829</v>
      </c>
      <c r="N57" s="529"/>
      <c r="O57" s="529"/>
      <c r="P57" s="236" t="s">
        <v>833</v>
      </c>
      <c r="Q57" s="306" t="str">
        <f>E57</f>
        <v>Min. Interno - Polizia di Stato</v>
      </c>
      <c r="R57" s="307" t="s">
        <v>640</v>
      </c>
      <c r="S57" s="104" t="s">
        <v>834</v>
      </c>
      <c r="T57" s="148" t="s">
        <v>494</v>
      </c>
      <c r="U57" s="257" t="s">
        <v>657</v>
      </c>
      <c r="V57" s="98">
        <f>L57</f>
        <v>1500000</v>
      </c>
      <c r="W57" s="531"/>
      <c r="X57" s="507"/>
      <c r="Y57" s="81"/>
      <c r="Z57" s="99" t="s">
        <v>642</v>
      </c>
      <c r="AA57" s="83">
        <f t="shared" si="0"/>
        <v>1500000</v>
      </c>
      <c r="AB57" s="239" t="s">
        <v>835</v>
      </c>
    </row>
    <row r="58" spans="2:29" ht="31.35" hidden="1" customHeight="1" thickBot="1" x14ac:dyDescent="0.35">
      <c r="B58" s="520"/>
      <c r="C58" s="303" t="s">
        <v>663</v>
      </c>
      <c r="D58" s="129" t="s">
        <v>836</v>
      </c>
      <c r="E58" s="87" t="s">
        <v>837</v>
      </c>
      <c r="F58" s="304">
        <v>3000000</v>
      </c>
      <c r="G58" s="88">
        <f>L58/2</f>
        <v>1500000</v>
      </c>
      <c r="H58" s="523"/>
      <c r="I58" s="526"/>
      <c r="J58" s="217" t="s">
        <v>256</v>
      </c>
      <c r="K58" s="218"/>
      <c r="L58" s="304">
        <v>3000000</v>
      </c>
      <c r="M58" s="254" t="s">
        <v>838</v>
      </c>
      <c r="N58" s="529"/>
      <c r="O58" s="529"/>
      <c r="P58" s="236" t="s">
        <v>839</v>
      </c>
      <c r="Q58" s="306" t="s">
        <v>840</v>
      </c>
      <c r="R58" s="307" t="s">
        <v>640</v>
      </c>
      <c r="S58" s="104" t="s">
        <v>841</v>
      </c>
      <c r="T58" s="148" t="s">
        <v>494</v>
      </c>
      <c r="U58" s="311" t="s">
        <v>842</v>
      </c>
      <c r="V58" s="98">
        <v>3000000</v>
      </c>
      <c r="W58" s="531"/>
      <c r="X58" s="507"/>
      <c r="Y58" s="81"/>
      <c r="Z58" s="99" t="s">
        <v>659</v>
      </c>
      <c r="AA58" s="83">
        <f t="shared" si="0"/>
        <v>3000000</v>
      </c>
      <c r="AB58" s="312" t="s">
        <v>843</v>
      </c>
      <c r="AC58" s="239" t="s">
        <v>844</v>
      </c>
    </row>
    <row r="59" spans="2:29" ht="31.35" hidden="1" customHeight="1" x14ac:dyDescent="0.3">
      <c r="B59" s="520"/>
      <c r="C59" s="303" t="s">
        <v>673</v>
      </c>
      <c r="D59" s="129" t="s">
        <v>845</v>
      </c>
      <c r="E59" s="87" t="s">
        <v>846</v>
      </c>
      <c r="F59" s="304">
        <v>31500000</v>
      </c>
      <c r="G59" s="88">
        <f>L59/2</f>
        <v>15000000</v>
      </c>
      <c r="H59" s="523"/>
      <c r="I59" s="526"/>
      <c r="J59" s="217" t="s">
        <v>256</v>
      </c>
      <c r="K59" s="218"/>
      <c r="L59" s="304">
        <v>30000000</v>
      </c>
      <c r="M59" s="254" t="s">
        <v>847</v>
      </c>
      <c r="N59" s="529"/>
      <c r="O59" s="529"/>
      <c r="P59" s="236" t="s">
        <v>848</v>
      </c>
      <c r="Q59" s="306" t="s">
        <v>849</v>
      </c>
      <c r="R59" s="309" t="s">
        <v>13</v>
      </c>
      <c r="S59" s="104" t="s">
        <v>850</v>
      </c>
      <c r="T59" s="313" t="s">
        <v>294</v>
      </c>
      <c r="U59" s="97">
        <v>45033</v>
      </c>
      <c r="V59" s="98">
        <v>15000000</v>
      </c>
      <c r="W59" s="531"/>
      <c r="X59" s="507"/>
      <c r="Y59" s="81"/>
      <c r="Z59" s="82" t="s">
        <v>669</v>
      </c>
      <c r="AA59" s="83">
        <f t="shared" si="0"/>
        <v>15000000</v>
      </c>
      <c r="AB59" s="314" t="s">
        <v>851</v>
      </c>
      <c r="AC59" s="315"/>
    </row>
    <row r="60" spans="2:29" ht="31.35" hidden="1" customHeight="1" thickBot="1" x14ac:dyDescent="0.35">
      <c r="B60" s="520"/>
      <c r="C60" s="303" t="s">
        <v>679</v>
      </c>
      <c r="D60" s="129" t="s">
        <v>852</v>
      </c>
      <c r="E60" s="87" t="s">
        <v>853</v>
      </c>
      <c r="F60" s="304">
        <v>3040000</v>
      </c>
      <c r="G60" s="88">
        <f t="shared" si="1"/>
        <v>1517450</v>
      </c>
      <c r="H60" s="523"/>
      <c r="I60" s="526"/>
      <c r="J60" s="217" t="s">
        <v>256</v>
      </c>
      <c r="K60" s="218"/>
      <c r="L60" s="304">
        <v>3034900</v>
      </c>
      <c r="M60" s="254" t="s">
        <v>847</v>
      </c>
      <c r="N60" s="529"/>
      <c r="O60" s="529"/>
      <c r="P60" s="236" t="s">
        <v>854</v>
      </c>
      <c r="Q60" s="316"/>
      <c r="R60" s="307"/>
      <c r="S60" s="238"/>
      <c r="T60" s="238"/>
      <c r="U60" s="134"/>
      <c r="V60" s="98"/>
      <c r="W60" s="531"/>
      <c r="X60" s="507"/>
      <c r="Y60" s="81"/>
      <c r="Z60" s="99"/>
      <c r="AA60" s="83">
        <f t="shared" si="0"/>
        <v>0</v>
      </c>
      <c r="AB60" s="317" t="s">
        <v>855</v>
      </c>
    </row>
    <row r="61" spans="2:29" ht="31.35" hidden="1" customHeight="1" thickBot="1" x14ac:dyDescent="0.35">
      <c r="B61" s="521"/>
      <c r="C61" s="318" t="s">
        <v>771</v>
      </c>
      <c r="D61" s="283" t="s">
        <v>856</v>
      </c>
      <c r="E61" s="284" t="s">
        <v>846</v>
      </c>
      <c r="F61" s="319">
        <v>900000</v>
      </c>
      <c r="G61" s="320">
        <f>L61/2</f>
        <v>450000</v>
      </c>
      <c r="H61" s="524"/>
      <c r="I61" s="527"/>
      <c r="J61" s="287" t="s">
        <v>494</v>
      </c>
      <c r="K61" s="288"/>
      <c r="L61" s="319">
        <v>900000</v>
      </c>
      <c r="M61" s="321" t="s">
        <v>857</v>
      </c>
      <c r="N61" s="530"/>
      <c r="O61" s="530"/>
      <c r="P61" s="322" t="s">
        <v>858</v>
      </c>
      <c r="Q61" s="323" t="s">
        <v>859</v>
      </c>
      <c r="R61" s="324" t="s">
        <v>640</v>
      </c>
      <c r="S61" s="325" t="s">
        <v>683</v>
      </c>
      <c r="T61" s="326"/>
      <c r="U61" s="327">
        <v>45181</v>
      </c>
      <c r="V61" s="328">
        <v>386325</v>
      </c>
      <c r="W61" s="514"/>
      <c r="X61" s="508"/>
      <c r="Y61" s="81"/>
      <c r="Z61" s="99" t="s">
        <v>642</v>
      </c>
      <c r="AA61" s="83">
        <f t="shared" si="0"/>
        <v>386325</v>
      </c>
      <c r="AB61" s="239" t="s">
        <v>860</v>
      </c>
    </row>
    <row r="62" spans="2:29" ht="31.35" hidden="1" customHeight="1" thickBot="1" x14ac:dyDescent="0.35">
      <c r="B62" s="509" t="s">
        <v>861</v>
      </c>
      <c r="C62" s="329" t="s">
        <v>629</v>
      </c>
      <c r="D62" s="69" t="s">
        <v>862</v>
      </c>
      <c r="E62" s="70" t="s">
        <v>698</v>
      </c>
      <c r="F62" s="295">
        <v>720000</v>
      </c>
      <c r="G62" s="71">
        <f t="shared" si="1"/>
        <v>360000</v>
      </c>
      <c r="H62" s="330">
        <f>G62</f>
        <v>360000</v>
      </c>
      <c r="I62" s="297">
        <f>H62/H77</f>
        <v>7.2295057383930689E-4</v>
      </c>
      <c r="J62" s="297"/>
      <c r="K62" s="297"/>
      <c r="L62" s="295">
        <v>720000</v>
      </c>
      <c r="M62" s="70" t="s">
        <v>863</v>
      </c>
      <c r="N62" s="330">
        <f>L62</f>
        <v>720000</v>
      </c>
      <c r="O62" s="511">
        <f>L62+L63</f>
        <v>41920000</v>
      </c>
      <c r="P62" s="299" t="s">
        <v>864</v>
      </c>
      <c r="Q62" s="76" t="s">
        <v>865</v>
      </c>
      <c r="R62" s="331" t="s">
        <v>640</v>
      </c>
      <c r="S62" s="332" t="s">
        <v>604</v>
      </c>
      <c r="T62" s="333" t="s">
        <v>494</v>
      </c>
      <c r="U62" s="334" t="s">
        <v>657</v>
      </c>
      <c r="V62" s="80">
        <v>720000</v>
      </c>
      <c r="W62" s="513">
        <f>SUM(V62:V63)</f>
        <v>26788000</v>
      </c>
      <c r="X62" s="515" cm="1">
        <f t="array" ref="X62">SUM(V62:V63/(O62+O63))</f>
        <v>0.63902671755725193</v>
      </c>
      <c r="Y62" s="81"/>
      <c r="Z62" s="99" t="s">
        <v>642</v>
      </c>
      <c r="AA62" s="83">
        <f t="shared" si="0"/>
        <v>720000</v>
      </c>
      <c r="AB62" s="314" t="s">
        <v>864</v>
      </c>
    </row>
    <row r="63" spans="2:29" ht="31.35" hidden="1" customHeight="1" thickBot="1" x14ac:dyDescent="0.35">
      <c r="B63" s="510"/>
      <c r="C63" s="282" t="s">
        <v>635</v>
      </c>
      <c r="D63" s="335" t="s">
        <v>866</v>
      </c>
      <c r="E63" s="284" t="s">
        <v>698</v>
      </c>
      <c r="F63" s="285"/>
      <c r="G63" s="286" t="s">
        <v>867</v>
      </c>
      <c r="H63" s="330">
        <v>20600000</v>
      </c>
      <c r="I63" s="287"/>
      <c r="J63" s="287"/>
      <c r="K63" s="287"/>
      <c r="L63" s="285">
        <v>41200000</v>
      </c>
      <c r="M63" s="284" t="s">
        <v>863</v>
      </c>
      <c r="N63" s="336">
        <v>20600000</v>
      </c>
      <c r="O63" s="512"/>
      <c r="P63" s="322" t="s">
        <v>866</v>
      </c>
      <c r="Q63" s="337"/>
      <c r="R63" s="338"/>
      <c r="S63" s="339" t="s">
        <v>868</v>
      </c>
      <c r="T63" s="340"/>
      <c r="U63" s="327" t="s">
        <v>869</v>
      </c>
      <c r="V63" s="328">
        <v>26068000</v>
      </c>
      <c r="W63" s="514"/>
      <c r="X63" s="516"/>
      <c r="Y63" s="81"/>
      <c r="Z63" s="99" t="s">
        <v>870</v>
      </c>
      <c r="AA63" s="83">
        <f t="shared" si="0"/>
        <v>26068000</v>
      </c>
      <c r="AB63" s="317" t="s">
        <v>866</v>
      </c>
    </row>
    <row r="64" spans="2:29" ht="18" hidden="1" x14ac:dyDescent="0.3">
      <c r="B64" s="341"/>
      <c r="C64" s="342"/>
      <c r="D64" s="343" t="s">
        <v>871</v>
      </c>
      <c r="E64" s="517"/>
      <c r="F64" s="517"/>
      <c r="G64" s="344"/>
      <c r="H64" s="345">
        <f>SUM(H3:H63)</f>
        <v>489206936.79499996</v>
      </c>
      <c r="I64" s="296"/>
      <c r="J64" s="296"/>
      <c r="K64" s="296"/>
      <c r="L64" s="518"/>
      <c r="M64" s="518"/>
      <c r="N64" s="346">
        <f>SUM(N3:N63)</f>
        <v>957813873.58999991</v>
      </c>
      <c r="O64" s="347">
        <f>SUM(O3:O63)</f>
        <v>978413873.58999991</v>
      </c>
      <c r="P64" s="348"/>
      <c r="Q64" s="39"/>
      <c r="R64" s="4"/>
      <c r="S64" s="39"/>
      <c r="T64" s="39"/>
      <c r="U64" s="39"/>
      <c r="V64" s="39"/>
      <c r="W64" s="39"/>
      <c r="X64" s="349"/>
      <c r="Y64" s="39"/>
      <c r="Z64" s="350"/>
      <c r="AA64" s="83">
        <f t="shared" si="0"/>
        <v>0</v>
      </c>
      <c r="AB64" s="351"/>
    </row>
    <row r="65" spans="2:28" s="40" customFormat="1" ht="19.350000000000001" hidden="1" customHeight="1" thickBot="1" x14ac:dyDescent="0.4">
      <c r="B65" s="352"/>
      <c r="C65" s="353"/>
      <c r="D65" s="354" t="s">
        <v>872</v>
      </c>
      <c r="E65" s="497"/>
      <c r="F65" s="497"/>
      <c r="G65" s="355">
        <v>0.06</v>
      </c>
      <c r="H65" s="356">
        <f>H64*G65</f>
        <v>29352416.207699995</v>
      </c>
      <c r="I65" s="357" t="s">
        <v>873</v>
      </c>
      <c r="J65" s="357"/>
      <c r="K65" s="357"/>
      <c r="L65" s="497"/>
      <c r="M65" s="498"/>
      <c r="N65" s="358">
        <f>H65</f>
        <v>29352416.207699995</v>
      </c>
      <c r="O65" s="359">
        <f>N65*2</f>
        <v>58704832.415399991</v>
      </c>
      <c r="P65" s="348"/>
      <c r="Q65" s="39"/>
      <c r="R65" s="499" t="s">
        <v>872</v>
      </c>
      <c r="S65" s="500"/>
      <c r="T65" s="360"/>
      <c r="U65" s="361"/>
      <c r="V65" s="362">
        <v>35327610.590000004</v>
      </c>
      <c r="W65" s="363">
        <v>35327610.590000004</v>
      </c>
      <c r="X65" s="364">
        <f>V65/O65</f>
        <v>0.60178368860708198</v>
      </c>
      <c r="Y65" s="365"/>
      <c r="Z65" s="366" t="s">
        <v>872</v>
      </c>
      <c r="AA65" s="83">
        <f t="shared" si="0"/>
        <v>35327610.590000004</v>
      </c>
      <c r="AB65" s="367"/>
    </row>
    <row r="66" spans="2:28" s="385" customFormat="1" ht="29.85" hidden="1" customHeight="1" thickBot="1" x14ac:dyDescent="0.35">
      <c r="B66" s="352"/>
      <c r="C66" s="368"/>
      <c r="D66" s="369" t="s">
        <v>874</v>
      </c>
      <c r="E66" s="370"/>
      <c r="F66" s="371"/>
      <c r="G66" s="372"/>
      <c r="H66" s="373">
        <f>SUM(H3:H63)+H65</f>
        <v>518559353.00269997</v>
      </c>
      <c r="I66" s="374"/>
      <c r="J66" s="375"/>
      <c r="K66" s="375"/>
      <c r="L66" s="376"/>
      <c r="M66" s="377"/>
      <c r="N66" s="373">
        <f>SUM(N3:N63)+N65</f>
        <v>987166289.79769993</v>
      </c>
      <c r="O66" s="373">
        <f>SUM(O3:O63)+O65</f>
        <v>1037118706.0053999</v>
      </c>
      <c r="P66" s="378"/>
      <c r="Q66" s="379"/>
      <c r="R66" s="501" t="s">
        <v>875</v>
      </c>
      <c r="S66" s="502"/>
      <c r="T66" s="502"/>
      <c r="U66" s="502"/>
      <c r="V66" s="380">
        <f>SUM(V3:V65)</f>
        <v>632734863.98000014</v>
      </c>
      <c r="W66" s="381">
        <f>SUM(W3:W65)</f>
        <v>632734863.98000002</v>
      </c>
      <c r="X66" s="382">
        <f>V66/O66</f>
        <v>0.6100891443922194</v>
      </c>
      <c r="Y66" s="81"/>
      <c r="Z66" s="383"/>
      <c r="AA66" s="83">
        <f t="shared" si="0"/>
        <v>632734863.98000014</v>
      </c>
      <c r="AB66" s="384"/>
    </row>
    <row r="67" spans="2:28" s="348" customFormat="1" ht="21.6" customHeight="1" x14ac:dyDescent="0.3">
      <c r="B67" s="352"/>
      <c r="C67" s="368"/>
      <c r="D67" s="386"/>
      <c r="E67" s="387"/>
      <c r="Q67" s="39"/>
      <c r="R67" s="4"/>
      <c r="S67" s="388"/>
      <c r="U67" s="389"/>
      <c r="V67" s="390"/>
      <c r="W67" s="390"/>
      <c r="X67" s="391"/>
      <c r="Y67" s="392"/>
    </row>
    <row r="68" spans="2:28" s="348" customFormat="1" ht="26.1" customHeight="1" x14ac:dyDescent="0.3">
      <c r="B68" s="352"/>
      <c r="C68" s="368"/>
      <c r="E68" s="387"/>
      <c r="Q68" s="39"/>
      <c r="R68" s="4"/>
      <c r="S68" s="393" t="s">
        <v>876</v>
      </c>
      <c r="T68" s="394"/>
      <c r="U68" s="503" t="s">
        <v>877</v>
      </c>
      <c r="V68" s="504"/>
      <c r="W68" s="395" t="s">
        <v>878</v>
      </c>
      <c r="X68" s="396"/>
      <c r="Y68" s="397"/>
    </row>
    <row r="69" spans="2:28" s="348" customFormat="1" ht="23.1" customHeight="1" x14ac:dyDescent="0.35">
      <c r="B69" s="352"/>
      <c r="C69" s="368"/>
      <c r="E69" s="387"/>
      <c r="H69" s="398"/>
      <c r="N69" s="398"/>
      <c r="Q69" s="39"/>
      <c r="R69" s="4"/>
      <c r="S69" s="399" t="s">
        <v>669</v>
      </c>
      <c r="T69" s="400"/>
      <c r="U69" s="401"/>
      <c r="V69" s="402">
        <v>248795078.40000001</v>
      </c>
      <c r="W69" s="403">
        <f t="shared" ref="W69:W75" si="2">V69/V$75</f>
        <v>0.39320589485940538</v>
      </c>
      <c r="X69" s="396"/>
      <c r="Y69" s="404"/>
    </row>
    <row r="70" spans="2:28" s="348" customFormat="1" ht="23.1" customHeight="1" x14ac:dyDescent="0.35">
      <c r="B70" s="352"/>
      <c r="C70" s="368"/>
      <c r="D70" s="405"/>
      <c r="E70" s="387"/>
      <c r="H70" s="406"/>
      <c r="N70" s="398"/>
      <c r="Q70" s="39"/>
      <c r="R70" s="4"/>
      <c r="S70" s="399" t="s">
        <v>762</v>
      </c>
      <c r="T70" s="400"/>
      <c r="U70" s="401"/>
      <c r="V70" s="402">
        <v>105000000</v>
      </c>
      <c r="W70" s="403">
        <f t="shared" si="2"/>
        <v>0.16594628489338142</v>
      </c>
      <c r="X70" s="396"/>
      <c r="Y70" s="404"/>
    </row>
    <row r="71" spans="2:28" s="348" customFormat="1" ht="23.1" customHeight="1" x14ac:dyDescent="0.35">
      <c r="B71" s="352"/>
      <c r="C71" s="368"/>
      <c r="E71" s="387"/>
      <c r="N71" s="398"/>
      <c r="Q71" s="39"/>
      <c r="R71" s="4"/>
      <c r="S71" s="399" t="s">
        <v>642</v>
      </c>
      <c r="T71" s="400"/>
      <c r="U71" s="401"/>
      <c r="V71" s="402">
        <v>186010751.69</v>
      </c>
      <c r="W71" s="403">
        <f t="shared" si="2"/>
        <v>0.29397898279219781</v>
      </c>
      <c r="X71" s="396"/>
      <c r="Y71" s="404"/>
    </row>
    <row r="72" spans="2:28" s="348" customFormat="1" ht="23.1" customHeight="1" x14ac:dyDescent="0.35">
      <c r="B72" s="352"/>
      <c r="C72" s="368"/>
      <c r="E72" s="387"/>
      <c r="Q72" s="39"/>
      <c r="R72" s="4"/>
      <c r="S72" s="399" t="s">
        <v>659</v>
      </c>
      <c r="T72" s="400"/>
      <c r="U72" s="401"/>
      <c r="V72" s="402">
        <v>31533423.300000001</v>
      </c>
      <c r="W72" s="403">
        <f t="shared" si="2"/>
        <v>4.9836709015289443E-2</v>
      </c>
      <c r="X72" s="396"/>
      <c r="Y72" s="404"/>
      <c r="Z72" s="407"/>
    </row>
    <row r="73" spans="2:28" s="348" customFormat="1" ht="23.1" customHeight="1" x14ac:dyDescent="0.35">
      <c r="B73" s="352"/>
      <c r="C73" s="368"/>
      <c r="E73" s="387"/>
      <c r="Q73" s="39"/>
      <c r="R73" s="4"/>
      <c r="S73" s="399" t="s">
        <v>870</v>
      </c>
      <c r="T73" s="400"/>
      <c r="U73" s="401"/>
      <c r="V73" s="402">
        <v>26068000</v>
      </c>
      <c r="W73" s="403">
        <f t="shared" si="2"/>
        <v>4.1198930996196828E-2</v>
      </c>
      <c r="X73" s="396"/>
      <c r="Y73" s="404"/>
    </row>
    <row r="74" spans="2:28" s="348" customFormat="1" ht="23.1" customHeight="1" x14ac:dyDescent="0.35">
      <c r="B74" s="352"/>
      <c r="C74" s="368"/>
      <c r="E74" s="387"/>
      <c r="Q74" s="39"/>
      <c r="R74" s="4"/>
      <c r="S74" s="399" t="s">
        <v>872</v>
      </c>
      <c r="T74" s="400"/>
      <c r="U74" s="401"/>
      <c r="V74" s="402">
        <v>35327610.590000004</v>
      </c>
      <c r="W74" s="403">
        <f t="shared" si="2"/>
        <v>5.5833197443529319E-2</v>
      </c>
      <c r="X74" s="396"/>
      <c r="Y74" s="404"/>
    </row>
    <row r="75" spans="2:28" s="348" customFormat="1" ht="23.1" customHeight="1" x14ac:dyDescent="0.3">
      <c r="B75" s="352"/>
      <c r="C75" s="368"/>
      <c r="E75" s="387"/>
      <c r="Q75" s="39"/>
      <c r="R75" s="4"/>
      <c r="S75" s="408"/>
      <c r="T75" s="409"/>
      <c r="U75" s="410" t="s">
        <v>479</v>
      </c>
      <c r="V75" s="411">
        <f>SUM(V69:V74)</f>
        <v>632734863.9799999</v>
      </c>
      <c r="W75" s="412">
        <f t="shared" si="2"/>
        <v>1</v>
      </c>
      <c r="X75" s="396"/>
      <c r="Y75" s="397"/>
    </row>
    <row r="76" spans="2:28" s="415" customFormat="1" ht="27" customHeight="1" x14ac:dyDescent="0.3">
      <c r="B76" s="505"/>
      <c r="C76" s="342"/>
      <c r="D76" s="413"/>
      <c r="E76" s="414"/>
      <c r="M76" s="416"/>
      <c r="O76" s="415">
        <v>1025246706.0053999</v>
      </c>
      <c r="P76" s="417"/>
      <c r="Q76" s="418"/>
      <c r="R76" s="418"/>
      <c r="S76" s="419"/>
      <c r="T76" s="420"/>
      <c r="U76" s="421"/>
      <c r="V76" s="422"/>
      <c r="W76" s="423"/>
      <c r="X76" s="424"/>
      <c r="Y76" s="425"/>
      <c r="AB76" s="417"/>
    </row>
    <row r="77" spans="2:28" s="415" customFormat="1" ht="47.85" customHeight="1" x14ac:dyDescent="0.3">
      <c r="B77" s="505"/>
      <c r="C77" s="368"/>
      <c r="D77" s="426" t="s">
        <v>879</v>
      </c>
      <c r="E77" s="427"/>
      <c r="F77" s="428"/>
      <c r="G77" s="429" t="s">
        <v>880</v>
      </c>
      <c r="H77" s="430">
        <f>497623353+336000</f>
        <v>497959353</v>
      </c>
      <c r="I77" s="431"/>
      <c r="J77" s="431"/>
      <c r="K77" s="431"/>
      <c r="L77" s="431"/>
      <c r="M77" s="39"/>
      <c r="N77" s="41"/>
      <c r="O77" s="41"/>
      <c r="P77" s="417"/>
      <c r="Q77" s="418"/>
      <c r="R77" s="418"/>
      <c r="S77" s="419"/>
      <c r="T77" s="420"/>
      <c r="U77" s="421"/>
      <c r="V77" s="422"/>
      <c r="W77" s="423"/>
      <c r="X77" s="424"/>
      <c r="Y77" s="425"/>
      <c r="AB77" s="417"/>
    </row>
    <row r="78" spans="2:28" s="415" customFormat="1" ht="48.6" customHeight="1" x14ac:dyDescent="0.3">
      <c r="B78" s="505"/>
      <c r="C78" s="368"/>
      <c r="D78" s="426" t="s">
        <v>881</v>
      </c>
      <c r="E78" s="427"/>
      <c r="F78" s="428"/>
      <c r="G78" s="429" t="s">
        <v>880</v>
      </c>
      <c r="H78" s="430">
        <f>20600000</f>
        <v>20600000</v>
      </c>
      <c r="I78" s="431"/>
      <c r="J78" s="432"/>
      <c r="K78" s="431"/>
      <c r="L78" s="431"/>
      <c r="M78" s="433"/>
      <c r="N78" s="41"/>
      <c r="O78" s="41"/>
      <c r="P78" s="417"/>
      <c r="Q78" s="418"/>
      <c r="R78" s="418"/>
      <c r="S78" s="419"/>
      <c r="T78" s="420"/>
      <c r="U78" s="421"/>
      <c r="V78" s="422"/>
      <c r="W78" s="423"/>
      <c r="X78" s="424"/>
      <c r="Y78" s="425"/>
      <c r="AB78" s="417"/>
    </row>
    <row r="79" spans="2:28" s="415" customFormat="1" ht="27" customHeight="1" x14ac:dyDescent="0.3">
      <c r="B79" s="505"/>
      <c r="C79" s="368"/>
      <c r="D79" s="426" t="s">
        <v>882</v>
      </c>
      <c r="E79" s="427"/>
      <c r="F79" s="428"/>
      <c r="G79" s="429" t="s">
        <v>880</v>
      </c>
      <c r="H79" s="430">
        <f>SUM(H77:H78)</f>
        <v>518559353</v>
      </c>
      <c r="I79" s="434"/>
      <c r="J79" s="431"/>
      <c r="K79" s="431"/>
      <c r="L79" s="431"/>
      <c r="M79" s="433"/>
      <c r="N79" s="41"/>
      <c r="O79" s="41"/>
      <c r="P79" s="417"/>
      <c r="Q79" s="418"/>
      <c r="R79" s="418"/>
      <c r="S79" s="419"/>
      <c r="T79" s="420"/>
      <c r="U79" s="421"/>
      <c r="V79" s="422"/>
      <c r="W79" s="423"/>
      <c r="X79" s="424"/>
      <c r="Y79" s="425"/>
      <c r="AB79" s="417"/>
    </row>
    <row r="80" spans="2:28" s="415" customFormat="1" ht="27" customHeight="1" thickBot="1" x14ac:dyDescent="0.35">
      <c r="B80" s="505"/>
      <c r="C80" s="368"/>
      <c r="D80" s="426" t="s">
        <v>883</v>
      </c>
      <c r="E80" s="427"/>
      <c r="F80" s="428"/>
      <c r="G80" s="429" t="s">
        <v>880</v>
      </c>
      <c r="H80" s="435">
        <f>H79-H66</f>
        <v>-2.6999711990356445E-3</v>
      </c>
      <c r="I80" s="431"/>
      <c r="J80" s="431"/>
      <c r="K80" s="431"/>
      <c r="L80" s="431"/>
      <c r="M80" s="433"/>
      <c r="N80" s="41"/>
      <c r="O80" s="41"/>
      <c r="P80" s="417"/>
      <c r="Q80" s="418"/>
      <c r="R80" s="418"/>
      <c r="S80" s="419"/>
      <c r="T80" s="420"/>
      <c r="U80" s="421"/>
      <c r="V80" s="422"/>
      <c r="W80" s="423"/>
      <c r="X80" s="424"/>
      <c r="Y80" s="425"/>
      <c r="AB80" s="417"/>
    </row>
    <row r="81" spans="2:29" s="415" customFormat="1" ht="27" customHeight="1" thickBot="1" x14ac:dyDescent="0.35">
      <c r="B81" s="505"/>
      <c r="C81" s="342"/>
      <c r="D81" s="436"/>
      <c r="E81" s="437"/>
      <c r="F81" s="438"/>
      <c r="G81" s="439"/>
      <c r="H81" s="440"/>
      <c r="I81" s="441"/>
      <c r="J81" s="441"/>
      <c r="K81" s="441"/>
      <c r="M81" s="442">
        <f t="shared" ref="M81:M88" si="3">N81/N$88</f>
        <v>0.45290081708604835</v>
      </c>
      <c r="N81" s="443">
        <v>444400000</v>
      </c>
      <c r="O81" s="444">
        <v>444400000</v>
      </c>
      <c r="P81" s="445">
        <f t="shared" ref="P81:P88" si="4">O81/O$88</f>
        <v>0.4334566474578852</v>
      </c>
      <c r="Q81" s="418"/>
      <c r="R81" s="418"/>
      <c r="S81" s="419"/>
      <c r="T81" s="420"/>
      <c r="U81" s="421"/>
      <c r="V81" s="422"/>
      <c r="W81" s="423"/>
      <c r="X81" s="424"/>
      <c r="Y81" s="425"/>
      <c r="AB81" s="445" t="e">
        <f t="shared" ref="AB81:AB88" si="5">Z81/Z$88</f>
        <v>#DIV/0!</v>
      </c>
    </row>
    <row r="82" spans="2:29" ht="27" customHeight="1" thickBot="1" x14ac:dyDescent="0.35">
      <c r="B82" s="505"/>
      <c r="C82" s="342"/>
      <c r="F82" s="41"/>
      <c r="H82" s="448"/>
      <c r="I82" s="41"/>
      <c r="J82" s="41"/>
      <c r="K82" s="41"/>
      <c r="M82" s="442">
        <f t="shared" si="3"/>
        <v>0.40688921472387268</v>
      </c>
      <c r="N82" s="449">
        <v>399252022.07999998</v>
      </c>
      <c r="O82" s="450">
        <v>399252022.07999998</v>
      </c>
      <c r="P82" s="445">
        <f t="shared" si="4"/>
        <v>0.38942043875242649</v>
      </c>
      <c r="AB82" s="445" t="e">
        <f t="shared" si="5"/>
        <v>#DIV/0!</v>
      </c>
    </row>
    <row r="83" spans="2:29" ht="27" customHeight="1" thickBot="1" x14ac:dyDescent="0.35">
      <c r="B83" s="405"/>
      <c r="D83" s="436"/>
      <c r="E83" s="437"/>
      <c r="F83" s="431"/>
      <c r="G83" s="439"/>
      <c r="H83" s="448"/>
      <c r="I83" s="41"/>
      <c r="J83" s="41"/>
      <c r="K83" s="41"/>
      <c r="M83" s="442">
        <f t="shared" si="3"/>
        <v>9.4617800199506247E-2</v>
      </c>
      <c r="N83" s="443">
        <v>92841851.510000005</v>
      </c>
      <c r="O83" s="444">
        <v>92841851.510000005</v>
      </c>
      <c r="P83" s="445">
        <f t="shared" si="4"/>
        <v>9.0555620385480193E-2</v>
      </c>
      <c r="AB83" s="445" t="e">
        <f t="shared" si="5"/>
        <v>#DIV/0!</v>
      </c>
    </row>
    <row r="84" spans="2:29" ht="16.2" thickBot="1" x14ac:dyDescent="0.35">
      <c r="H84" s="448"/>
      <c r="I84" s="41"/>
      <c r="J84" s="41"/>
      <c r="K84" s="41"/>
      <c r="M84" s="442">
        <f t="shared" si="3"/>
        <v>1.6020703970730604E-2</v>
      </c>
      <c r="N84" s="458">
        <v>15720000</v>
      </c>
      <c r="O84" s="459">
        <v>30720000</v>
      </c>
      <c r="P84" s="445">
        <f t="shared" si="4"/>
        <v>2.9963519824271451E-2</v>
      </c>
      <c r="AB84" s="445" t="e">
        <f t="shared" si="5"/>
        <v>#DIV/0!</v>
      </c>
    </row>
    <row r="85" spans="2:29" ht="16.2" thickBot="1" x14ac:dyDescent="0.35">
      <c r="H85" s="448"/>
      <c r="I85" s="41"/>
      <c r="J85" s="41"/>
      <c r="K85" s="41"/>
      <c r="M85" s="442">
        <f t="shared" si="3"/>
        <v>2.9571464019842168E-2</v>
      </c>
      <c r="N85" s="460">
        <v>29016416.210000001</v>
      </c>
      <c r="O85" s="461">
        <v>58032832.409999996</v>
      </c>
      <c r="P85" s="445">
        <f t="shared" si="4"/>
        <v>5.6603773579936775E-2</v>
      </c>
      <c r="AB85" s="445" t="e">
        <f t="shared" si="5"/>
        <v>#DIV/0!</v>
      </c>
    </row>
    <row r="86" spans="2:29" ht="16.2" thickBot="1" x14ac:dyDescent="0.35">
      <c r="H86" s="448"/>
      <c r="I86" s="41"/>
      <c r="J86" s="41"/>
      <c r="K86" s="41"/>
      <c r="M86" s="442"/>
      <c r="N86" s="460"/>
      <c r="O86" s="461"/>
      <c r="P86" s="445"/>
      <c r="AB86" s="445"/>
    </row>
    <row r="87" spans="2:29" ht="16.2" thickBot="1" x14ac:dyDescent="0.35">
      <c r="H87" s="448"/>
      <c r="I87" s="41"/>
      <c r="J87" s="41"/>
      <c r="K87" s="41"/>
      <c r="M87" s="442"/>
      <c r="N87" s="460"/>
      <c r="O87" s="461"/>
      <c r="P87" s="445"/>
      <c r="AB87" s="445"/>
    </row>
    <row r="88" spans="2:29" ht="14.85" customHeight="1" thickBot="1" x14ac:dyDescent="0.35">
      <c r="H88" s="448"/>
      <c r="I88" s="41"/>
      <c r="J88" s="41"/>
      <c r="K88" s="41"/>
      <c r="M88" s="442">
        <f t="shared" si="3"/>
        <v>1</v>
      </c>
      <c r="N88" s="462">
        <v>981230289.79999995</v>
      </c>
      <c r="O88" s="463">
        <f>SUM(O81:O85)</f>
        <v>1025246705.9999999</v>
      </c>
      <c r="P88" s="445">
        <f t="shared" si="4"/>
        <v>1</v>
      </c>
      <c r="AB88" s="445" t="e">
        <f t="shared" si="5"/>
        <v>#DIV/0!</v>
      </c>
    </row>
    <row r="89" spans="2:29" ht="14.85" customHeight="1" x14ac:dyDescent="0.3">
      <c r="H89" s="448"/>
      <c r="I89" s="41"/>
      <c r="J89" s="41"/>
      <c r="K89" s="41"/>
      <c r="M89" s="433"/>
      <c r="N89" s="464"/>
    </row>
    <row r="90" spans="2:29" ht="14.85" customHeight="1" x14ac:dyDescent="0.3">
      <c r="H90" s="448"/>
      <c r="I90" s="41"/>
      <c r="J90" s="41"/>
      <c r="K90" s="41"/>
      <c r="M90" s="39"/>
    </row>
    <row r="91" spans="2:29" ht="14.85" customHeight="1" x14ac:dyDescent="0.3">
      <c r="H91" s="465"/>
      <c r="M91" s="39"/>
    </row>
    <row r="92" spans="2:29" ht="14.85" customHeight="1" x14ac:dyDescent="0.3">
      <c r="H92" s="465"/>
      <c r="M92" s="39"/>
    </row>
    <row r="93" spans="2:29" s="32" customFormat="1" ht="14.85" customHeight="1" x14ac:dyDescent="0.3">
      <c r="B93" s="42"/>
      <c r="C93" s="385"/>
      <c r="D93" s="446"/>
      <c r="E93" s="447"/>
      <c r="F93" s="14"/>
      <c r="G93" s="41"/>
      <c r="H93" s="40"/>
      <c r="I93" s="40"/>
      <c r="J93" s="40"/>
      <c r="K93" s="40"/>
      <c r="L93" s="41"/>
      <c r="M93" s="6"/>
      <c r="N93" s="40"/>
      <c r="O93" s="40"/>
      <c r="Q93" s="451"/>
      <c r="R93" s="451"/>
      <c r="S93" s="452"/>
      <c r="T93" s="453"/>
      <c r="U93" s="454"/>
      <c r="V93" s="455"/>
      <c r="W93" s="456"/>
      <c r="X93" s="391"/>
      <c r="Y93" s="457"/>
      <c r="Z93" s="41"/>
      <c r="AA93" s="41"/>
      <c r="AC93" s="41"/>
    </row>
    <row r="94" spans="2:29" s="32" customFormat="1" ht="14.85" customHeight="1" x14ac:dyDescent="0.3">
      <c r="B94" s="42"/>
      <c r="C94" s="385"/>
      <c r="D94" s="446"/>
      <c r="E94" s="447"/>
      <c r="F94" s="14"/>
      <c r="G94" s="41"/>
      <c r="H94" s="40"/>
      <c r="I94" s="40"/>
      <c r="J94" s="40"/>
      <c r="K94" s="40"/>
      <c r="L94" s="41"/>
      <c r="M94" s="6"/>
      <c r="N94" s="465"/>
      <c r="O94" s="465"/>
      <c r="Q94" s="451"/>
      <c r="R94" s="451"/>
      <c r="S94" s="452"/>
      <c r="T94" s="453"/>
      <c r="U94" s="454"/>
      <c r="V94" s="455"/>
      <c r="W94" s="456"/>
      <c r="X94" s="391"/>
      <c r="Y94" s="457"/>
      <c r="Z94" s="41"/>
      <c r="AA94" s="41"/>
      <c r="AC94" s="41"/>
    </row>
    <row r="95" spans="2:29" s="32" customFormat="1" ht="14.85" customHeight="1" x14ac:dyDescent="0.3">
      <c r="B95" s="42"/>
      <c r="C95" s="385"/>
      <c r="D95" s="446"/>
      <c r="E95" s="447"/>
      <c r="F95" s="14"/>
      <c r="G95" s="41"/>
      <c r="H95" s="40"/>
      <c r="I95" s="40"/>
      <c r="J95" s="40"/>
      <c r="K95" s="40"/>
      <c r="L95" s="41"/>
      <c r="M95" s="4" t="s">
        <v>884</v>
      </c>
      <c r="N95" s="465">
        <v>2276868.36</v>
      </c>
      <c r="O95" s="465"/>
      <c r="Q95" s="451"/>
      <c r="R95" s="451"/>
      <c r="S95" s="452"/>
      <c r="T95" s="453"/>
      <c r="U95" s="454"/>
      <c r="V95" s="455"/>
      <c r="W95" s="456"/>
      <c r="X95" s="391"/>
      <c r="Y95" s="457"/>
      <c r="Z95" s="41"/>
      <c r="AA95" s="41"/>
      <c r="AC95" s="41"/>
    </row>
    <row r="96" spans="2:29" s="32" customFormat="1" ht="14.85" customHeight="1" x14ac:dyDescent="0.3">
      <c r="B96" s="42"/>
      <c r="C96" s="385"/>
      <c r="D96" s="446"/>
      <c r="E96" s="447"/>
      <c r="F96" s="14"/>
      <c r="G96" s="41"/>
      <c r="H96" s="40"/>
      <c r="I96" s="40"/>
      <c r="J96" s="40"/>
      <c r="K96" s="40"/>
      <c r="L96" s="41"/>
      <c r="M96" s="6" t="s">
        <v>885</v>
      </c>
      <c r="N96" s="465">
        <v>2000000</v>
      </c>
      <c r="O96" s="465"/>
      <c r="Q96" s="451"/>
      <c r="R96" s="451"/>
      <c r="S96" s="452"/>
      <c r="T96" s="453"/>
      <c r="U96" s="454"/>
      <c r="V96" s="455"/>
      <c r="W96" s="456"/>
      <c r="X96" s="391"/>
      <c r="Y96" s="457"/>
      <c r="Z96" s="41"/>
      <c r="AA96" s="41"/>
      <c r="AC96" s="41"/>
    </row>
    <row r="97" spans="2:29" s="32" customFormat="1" ht="14.85" customHeight="1" x14ac:dyDescent="0.3">
      <c r="B97" s="42"/>
      <c r="C97" s="385"/>
      <c r="D97" s="446"/>
      <c r="E97" s="447"/>
      <c r="F97" s="14"/>
      <c r="G97" s="41"/>
      <c r="H97" s="40">
        <v>100</v>
      </c>
      <c r="I97" s="40">
        <v>6</v>
      </c>
      <c r="J97" s="40"/>
      <c r="K97" s="40"/>
      <c r="L97" s="41"/>
      <c r="M97" s="6" t="s">
        <v>886</v>
      </c>
      <c r="N97" s="465">
        <f>N95-N96</f>
        <v>276868.35999999987</v>
      </c>
      <c r="O97" s="465"/>
      <c r="Q97" s="451"/>
      <c r="R97" s="451"/>
      <c r="S97" s="452"/>
      <c r="T97" s="453"/>
      <c r="U97" s="454"/>
      <c r="V97" s="455"/>
      <c r="W97" s="456"/>
      <c r="X97" s="391"/>
      <c r="Y97" s="457"/>
      <c r="Z97" s="41"/>
      <c r="AA97" s="41"/>
      <c r="AC97" s="41"/>
    </row>
    <row r="98" spans="2:29" s="32" customFormat="1" ht="14.85" customHeight="1" x14ac:dyDescent="0.3">
      <c r="B98" s="42"/>
      <c r="C98" s="385"/>
      <c r="D98" s="446"/>
      <c r="E98" s="447"/>
      <c r="F98" s="14"/>
      <c r="G98" s="41"/>
      <c r="H98" s="40"/>
      <c r="I98" s="40"/>
      <c r="J98" s="40"/>
      <c r="K98" s="40"/>
      <c r="L98" s="41"/>
      <c r="M98" s="6" t="s">
        <v>887</v>
      </c>
      <c r="N98" s="466"/>
      <c r="O98" s="466"/>
      <c r="Q98" s="451"/>
      <c r="R98" s="451"/>
      <c r="S98" s="452"/>
      <c r="T98" s="453"/>
      <c r="U98" s="454"/>
      <c r="V98" s="455"/>
      <c r="W98" s="456"/>
      <c r="X98" s="391"/>
      <c r="Y98" s="457"/>
      <c r="Z98" s="41"/>
      <c r="AA98" s="41"/>
      <c r="AC98" s="41"/>
    </row>
    <row r="99" spans="2:29" s="32" customFormat="1" ht="14.85" customHeight="1" x14ac:dyDescent="0.3">
      <c r="B99" s="42"/>
      <c r="C99" s="385"/>
      <c r="D99" s="446"/>
      <c r="E99" s="447"/>
      <c r="F99" s="14"/>
      <c r="G99" s="41"/>
      <c r="H99" s="40"/>
      <c r="I99" s="40">
        <f>496*6/100</f>
        <v>29.76</v>
      </c>
      <c r="J99" s="40"/>
      <c r="K99" s="40"/>
      <c r="L99" s="41"/>
      <c r="M99" s="6"/>
      <c r="N99" s="40">
        <v>3656951.5124528399</v>
      </c>
      <c r="O99" s="40"/>
      <c r="Q99" s="451"/>
      <c r="R99" s="451"/>
      <c r="S99" s="452"/>
      <c r="T99" s="453"/>
      <c r="U99" s="454"/>
      <c r="V99" s="455"/>
      <c r="W99" s="456"/>
      <c r="X99" s="391"/>
      <c r="Y99" s="457"/>
      <c r="Z99" s="41"/>
      <c r="AA99" s="41"/>
      <c r="AC99" s="41"/>
    </row>
    <row r="100" spans="2:29" s="32" customFormat="1" ht="14.85" customHeight="1" x14ac:dyDescent="0.3">
      <c r="B100" s="42"/>
      <c r="C100" s="385"/>
      <c r="D100" s="446"/>
      <c r="E100" s="447"/>
      <c r="F100" s="14"/>
      <c r="G100" s="41"/>
      <c r="H100" s="40"/>
      <c r="I100" s="40"/>
      <c r="J100" s="40"/>
      <c r="K100" s="40"/>
      <c r="L100" s="41"/>
      <c r="M100" s="6"/>
      <c r="N100" s="40"/>
      <c r="O100" s="40"/>
      <c r="Q100" s="451"/>
      <c r="R100" s="451"/>
      <c r="S100" s="452"/>
      <c r="T100" s="453"/>
      <c r="U100" s="454"/>
      <c r="V100" s="455"/>
      <c r="W100" s="456"/>
      <c r="X100" s="391"/>
      <c r="Y100" s="457"/>
      <c r="Z100" s="41"/>
      <c r="AA100" s="41"/>
      <c r="AC100" s="41"/>
    </row>
    <row r="101" spans="2:29" s="32" customFormat="1" ht="14.85" customHeight="1" x14ac:dyDescent="0.3">
      <c r="B101" s="42"/>
      <c r="C101" s="385"/>
      <c r="D101" s="446"/>
      <c r="E101" s="447"/>
      <c r="F101" s="14"/>
      <c r="G101" s="41"/>
      <c r="H101" s="40"/>
      <c r="I101" s="40"/>
      <c r="J101" s="40"/>
      <c r="K101" s="40"/>
      <c r="L101" s="41"/>
      <c r="M101" s="6"/>
      <c r="N101" s="40"/>
      <c r="O101" s="40"/>
      <c r="Q101" s="451"/>
      <c r="R101" s="451"/>
      <c r="S101" s="452"/>
      <c r="T101" s="453"/>
      <c r="U101" s="454"/>
      <c r="V101" s="455"/>
      <c r="W101" s="456"/>
      <c r="X101" s="391"/>
      <c r="Y101" s="457"/>
      <c r="Z101" s="41"/>
      <c r="AA101" s="41"/>
      <c r="AC101" s="41"/>
    </row>
    <row r="102" spans="2:29" s="32" customFormat="1" ht="14.85" customHeight="1" x14ac:dyDescent="0.3">
      <c r="B102" s="42"/>
      <c r="C102" s="385"/>
      <c r="D102" s="446"/>
      <c r="E102" s="447"/>
      <c r="F102" s="14"/>
      <c r="G102" s="41"/>
      <c r="H102" s="40"/>
      <c r="I102" s="40"/>
      <c r="J102" s="40"/>
      <c r="K102" s="40"/>
      <c r="L102" s="41"/>
      <c r="M102" s="6"/>
      <c r="N102" s="40"/>
      <c r="O102" s="40"/>
      <c r="Q102" s="451"/>
      <c r="R102" s="451"/>
      <c r="S102" s="452"/>
      <c r="T102" s="453"/>
      <c r="U102" s="454"/>
      <c r="V102" s="455"/>
      <c r="W102" s="456"/>
      <c r="X102" s="391"/>
      <c r="Y102" s="457"/>
      <c r="Z102" s="41"/>
      <c r="AA102" s="41"/>
      <c r="AC102" s="41"/>
    </row>
    <row r="103" spans="2:29" s="32" customFormat="1" ht="14.85" customHeight="1" x14ac:dyDescent="0.3">
      <c r="B103" s="42"/>
      <c r="C103" s="385"/>
      <c r="D103" s="446"/>
      <c r="E103" s="447"/>
      <c r="F103" s="14"/>
      <c r="G103" s="41"/>
      <c r="H103" s="40"/>
      <c r="I103" s="40"/>
      <c r="J103" s="40"/>
      <c r="K103" s="40"/>
      <c r="L103" s="41"/>
      <c r="M103" s="6"/>
      <c r="N103" s="40"/>
      <c r="O103" s="40"/>
      <c r="Q103" s="451"/>
      <c r="R103" s="451"/>
      <c r="S103" s="452"/>
      <c r="T103" s="453"/>
      <c r="U103" s="454"/>
      <c r="V103" s="455"/>
      <c r="W103" s="456"/>
      <c r="X103" s="391"/>
      <c r="Y103" s="457"/>
      <c r="Z103" s="41"/>
      <c r="AA103" s="41"/>
      <c r="AC103" s="41"/>
    </row>
    <row r="104" spans="2:29" s="32" customFormat="1" ht="14.85" customHeight="1" x14ac:dyDescent="0.3">
      <c r="B104" s="42"/>
      <c r="C104" s="385"/>
      <c r="D104" s="446"/>
      <c r="E104" s="447"/>
      <c r="F104" s="14"/>
      <c r="G104" s="41"/>
      <c r="H104" s="40"/>
      <c r="I104" s="40"/>
      <c r="J104" s="40"/>
      <c r="K104" s="40"/>
      <c r="L104" s="41"/>
      <c r="M104" s="6"/>
      <c r="N104" s="40"/>
      <c r="O104" s="40"/>
      <c r="Q104" s="451"/>
      <c r="R104" s="451"/>
      <c r="S104" s="452"/>
      <c r="T104" s="453"/>
      <c r="U104" s="454"/>
      <c r="V104" s="455"/>
      <c r="W104" s="456"/>
      <c r="X104" s="391"/>
      <c r="Y104" s="457"/>
      <c r="Z104" s="41"/>
      <c r="AA104" s="41"/>
      <c r="AC104" s="41"/>
    </row>
    <row r="105" spans="2:29" s="32" customFormat="1" ht="14.85" customHeight="1" x14ac:dyDescent="0.3">
      <c r="B105" s="42"/>
      <c r="C105" s="385"/>
      <c r="D105" s="446"/>
      <c r="E105" s="447"/>
      <c r="F105" s="14"/>
      <c r="G105" s="41"/>
      <c r="H105" s="40"/>
      <c r="I105" s="40"/>
      <c r="J105" s="40"/>
      <c r="K105" s="40"/>
      <c r="L105" s="41"/>
      <c r="M105" s="6"/>
      <c r="N105" s="40"/>
      <c r="O105" s="40"/>
      <c r="Q105" s="451"/>
      <c r="R105" s="451"/>
      <c r="S105" s="452"/>
      <c r="T105" s="453"/>
      <c r="U105" s="454"/>
      <c r="V105" s="455"/>
      <c r="W105" s="456"/>
      <c r="X105" s="391"/>
      <c r="Y105" s="457"/>
      <c r="Z105" s="41"/>
      <c r="AA105" s="41"/>
      <c r="AC105" s="41"/>
    </row>
    <row r="106" spans="2:29" s="32" customFormat="1" ht="14.85" customHeight="1" x14ac:dyDescent="0.3">
      <c r="B106" s="42"/>
      <c r="C106" s="385"/>
      <c r="D106" s="446"/>
      <c r="E106" s="447"/>
      <c r="F106" s="14"/>
      <c r="G106" s="41"/>
      <c r="H106" s="40"/>
      <c r="I106" s="40"/>
      <c r="J106" s="40"/>
      <c r="K106" s="40"/>
      <c r="L106" s="41"/>
      <c r="M106" s="6"/>
      <c r="N106" s="40"/>
      <c r="O106" s="40"/>
      <c r="Q106" s="451"/>
      <c r="R106" s="451"/>
      <c r="S106" s="452"/>
      <c r="T106" s="453"/>
      <c r="U106" s="454"/>
      <c r="V106" s="455"/>
      <c r="W106" s="456"/>
      <c r="X106" s="391"/>
      <c r="Y106" s="457"/>
      <c r="Z106" s="41"/>
      <c r="AA106" s="41"/>
      <c r="AC106" s="41"/>
    </row>
    <row r="107" spans="2:29" s="32" customFormat="1" ht="15" customHeight="1" x14ac:dyDescent="0.3">
      <c r="B107" s="42"/>
      <c r="C107" s="385"/>
      <c r="D107" s="446"/>
      <c r="E107" s="447"/>
      <c r="F107" s="14"/>
      <c r="G107" s="41"/>
      <c r="H107" s="40"/>
      <c r="I107" s="40"/>
      <c r="J107" s="40"/>
      <c r="K107" s="40"/>
      <c r="L107" s="41"/>
      <c r="M107" s="6"/>
      <c r="N107" s="40"/>
      <c r="O107" s="40"/>
      <c r="Q107" s="451"/>
      <c r="R107" s="451"/>
      <c r="S107" s="452"/>
      <c r="T107" s="453"/>
      <c r="U107" s="454"/>
      <c r="V107" s="455"/>
      <c r="W107" s="456"/>
      <c r="X107" s="391"/>
      <c r="Y107" s="457"/>
      <c r="Z107" s="41"/>
      <c r="AA107" s="41"/>
      <c r="AC107" s="41"/>
    </row>
    <row r="112" spans="2:29" s="40" customFormat="1" x14ac:dyDescent="0.3">
      <c r="B112" s="42"/>
      <c r="C112" s="385"/>
      <c r="D112" s="446"/>
      <c r="E112" s="447"/>
      <c r="F112" s="14"/>
      <c r="G112" s="41"/>
      <c r="H112" s="40">
        <v>200475067.63999999</v>
      </c>
      <c r="L112" s="41"/>
      <c r="M112" s="6"/>
      <c r="P112" s="32"/>
      <c r="Q112" s="451"/>
      <c r="R112" s="451"/>
      <c r="S112" s="452"/>
      <c r="T112" s="453"/>
      <c r="U112" s="454"/>
      <c r="V112" s="455"/>
      <c r="W112" s="456"/>
      <c r="X112" s="391"/>
      <c r="Y112" s="457"/>
      <c r="Z112" s="41"/>
      <c r="AA112" s="41"/>
      <c r="AB112" s="32"/>
      <c r="AC112" s="41"/>
    </row>
  </sheetData>
  <autoFilter ref="B2:AC66" xr:uid="{00000000-0009-0000-0000-000000000000}">
    <filterColumn colId="3">
      <filters>
        <filter val="Ministero del Lavoro e delle Politiche Sociali"/>
      </filters>
    </filterColumn>
  </autoFilter>
  <mergeCells count="151">
    <mergeCell ref="B1:P1"/>
    <mergeCell ref="Q1:U1"/>
    <mergeCell ref="V1:X1"/>
    <mergeCell ref="B3:B17"/>
    <mergeCell ref="H3:H17"/>
    <mergeCell ref="I3:I17"/>
    <mergeCell ref="N3:N17"/>
    <mergeCell ref="O3:O17"/>
    <mergeCell ref="W3:W17"/>
    <mergeCell ref="X3:X17"/>
    <mergeCell ref="K6:K7"/>
    <mergeCell ref="L6:L7"/>
    <mergeCell ref="M6:M7"/>
    <mergeCell ref="C8:C9"/>
    <mergeCell ref="D8:D9"/>
    <mergeCell ref="F8:F9"/>
    <mergeCell ref="G8:G9"/>
    <mergeCell ref="J8:J9"/>
    <mergeCell ref="K8:K9"/>
    <mergeCell ref="L8:L9"/>
    <mergeCell ref="C6:C7"/>
    <mergeCell ref="D6:D7"/>
    <mergeCell ref="E6:E7"/>
    <mergeCell ref="F6:F7"/>
    <mergeCell ref="G6:G7"/>
    <mergeCell ref="J6:J7"/>
    <mergeCell ref="AB12:AB13"/>
    <mergeCell ref="C15:C16"/>
    <mergeCell ref="D15:D16"/>
    <mergeCell ref="E15:E16"/>
    <mergeCell ref="F15:F16"/>
    <mergeCell ref="G15:G16"/>
    <mergeCell ref="M8:M9"/>
    <mergeCell ref="P8:P9"/>
    <mergeCell ref="AB8:AB9"/>
    <mergeCell ref="C12:C13"/>
    <mergeCell ref="D12:D13"/>
    <mergeCell ref="E12:E13"/>
    <mergeCell ref="F12:F13"/>
    <mergeCell ref="G12:G13"/>
    <mergeCell ref="J12:J13"/>
    <mergeCell ref="K12:K13"/>
    <mergeCell ref="AB15:AB16"/>
    <mergeCell ref="B18:B53"/>
    <mergeCell ref="C18:C24"/>
    <mergeCell ref="D18:D24"/>
    <mergeCell ref="E18:E23"/>
    <mergeCell ref="F18:F24"/>
    <mergeCell ref="L12:L13"/>
    <mergeCell ref="M12:M13"/>
    <mergeCell ref="P12:P13"/>
    <mergeCell ref="Q12:Q13"/>
    <mergeCell ref="K18:K24"/>
    <mergeCell ref="L18:L24"/>
    <mergeCell ref="K33:K35"/>
    <mergeCell ref="L33:L35"/>
    <mergeCell ref="J15:J16"/>
    <mergeCell ref="K15:K16"/>
    <mergeCell ref="L15:L16"/>
    <mergeCell ref="P15:P16"/>
    <mergeCell ref="AB18:AB24"/>
    <mergeCell ref="C25:C28"/>
    <mergeCell ref="D25:D28"/>
    <mergeCell ref="E25:E26"/>
    <mergeCell ref="F25:F28"/>
    <mergeCell ref="G25:G28"/>
    <mergeCell ref="J25:J28"/>
    <mergeCell ref="K25:K28"/>
    <mergeCell ref="L25:L28"/>
    <mergeCell ref="M25:M28"/>
    <mergeCell ref="M18:M24"/>
    <mergeCell ref="N18:N53"/>
    <mergeCell ref="O18:O53"/>
    <mergeCell ref="P18:P24"/>
    <mergeCell ref="W18:W53"/>
    <mergeCell ref="X18:X53"/>
    <mergeCell ref="P25:P28"/>
    <mergeCell ref="P29:P30"/>
    <mergeCell ref="M33:M35"/>
    <mergeCell ref="P33:P35"/>
    <mergeCell ref="G18:G24"/>
    <mergeCell ref="H18:H53"/>
    <mergeCell ref="I18:I53"/>
    <mergeCell ref="J18:J24"/>
    <mergeCell ref="AB29:AB30"/>
    <mergeCell ref="C31:C32"/>
    <mergeCell ref="D31:D32"/>
    <mergeCell ref="L31:L32"/>
    <mergeCell ref="M31:M32"/>
    <mergeCell ref="P31:P32"/>
    <mergeCell ref="AB31:AB32"/>
    <mergeCell ref="AB25:AB28"/>
    <mergeCell ref="C29:C30"/>
    <mergeCell ref="D29:D30"/>
    <mergeCell ref="E29:E30"/>
    <mergeCell ref="F29:F30"/>
    <mergeCell ref="G29:G30"/>
    <mergeCell ref="J29:J30"/>
    <mergeCell ref="K29:K30"/>
    <mergeCell ref="L29:L30"/>
    <mergeCell ref="M29:M30"/>
    <mergeCell ref="AB33:AB35"/>
    <mergeCell ref="C43:C44"/>
    <mergeCell ref="D43:D44"/>
    <mergeCell ref="C46:C47"/>
    <mergeCell ref="D46:D47"/>
    <mergeCell ref="E46:E47"/>
    <mergeCell ref="L46:L47"/>
    <mergeCell ref="P46:P47"/>
    <mergeCell ref="AB46:AB47"/>
    <mergeCell ref="C33:C35"/>
    <mergeCell ref="D33:D35"/>
    <mergeCell ref="E33:E34"/>
    <mergeCell ref="F33:F35"/>
    <mergeCell ref="G33:G35"/>
    <mergeCell ref="J33:J35"/>
    <mergeCell ref="AB48:AB49"/>
    <mergeCell ref="C50:C52"/>
    <mergeCell ref="D50:D52"/>
    <mergeCell ref="E50:E51"/>
    <mergeCell ref="F50:F52"/>
    <mergeCell ref="G50:G52"/>
    <mergeCell ref="L50:L52"/>
    <mergeCell ref="M50:M52"/>
    <mergeCell ref="P50:P52"/>
    <mergeCell ref="AB50:AB52"/>
    <mergeCell ref="C48:C49"/>
    <mergeCell ref="D48:D49"/>
    <mergeCell ref="G48:G49"/>
    <mergeCell ref="L48:L49"/>
    <mergeCell ref="M48:M49"/>
    <mergeCell ref="P48:P49"/>
    <mergeCell ref="E65:F65"/>
    <mergeCell ref="L65:M65"/>
    <mergeCell ref="R65:S65"/>
    <mergeCell ref="R66:U66"/>
    <mergeCell ref="U68:V68"/>
    <mergeCell ref="B76:B82"/>
    <mergeCell ref="X54:X61"/>
    <mergeCell ref="B62:B63"/>
    <mergeCell ref="O62:O63"/>
    <mergeCell ref="W62:W63"/>
    <mergeCell ref="X62:X63"/>
    <mergeCell ref="E64:F64"/>
    <mergeCell ref="L64:M64"/>
    <mergeCell ref="B54:B61"/>
    <mergeCell ref="H54:H61"/>
    <mergeCell ref="I54:I61"/>
    <mergeCell ref="N54:N61"/>
    <mergeCell ref="O54:O61"/>
    <mergeCell ref="W54:W61"/>
  </mergeCells>
  <conditionalFormatting sqref="V75">
    <cfRule type="cellIs" dxfId="1" priority="1" operator="lessThan">
      <formula>$V$66</formula>
    </cfRule>
    <cfRule type="cellIs" dxfId="0" priority="2" operator="greaterThan">
      <formula>$V$66</formula>
    </cfRule>
  </conditionalFormatting>
  <dataValidations count="1">
    <dataValidation type="list" allowBlank="1" showInputMessage="1" showErrorMessage="1" sqref="Z3:Z65" xr:uid="{0F21CAA2-164C-4833-BBE9-37E9002A143B}">
      <formula1>$S$69:$S$74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44" orientation="portrait" r:id="rId1"/>
  <rowBreaks count="1" manualBreakCount="1">
    <brk id="17" min="1" max="2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D045-C55A-4A7B-9A17-AD8CE1FD6A41}">
  <sheetPr filterMode="1"/>
  <dimension ref="B1:D113"/>
  <sheetViews>
    <sheetView topLeftCell="A16" workbookViewId="0">
      <selection activeCell="C55" sqref="C55"/>
    </sheetView>
  </sheetViews>
  <sheetFormatPr defaultRowHeight="14.4" x14ac:dyDescent="0.3"/>
  <cols>
    <col min="3" max="3" width="14.44140625" customWidth="1"/>
    <col min="4" max="4" width="17.5546875" customWidth="1"/>
  </cols>
  <sheetData>
    <row r="1" spans="2:4" x14ac:dyDescent="0.3">
      <c r="B1" s="43" t="s">
        <v>102</v>
      </c>
      <c r="C1" s="43" t="s">
        <v>888</v>
      </c>
      <c r="D1" s="43" t="s">
        <v>889</v>
      </c>
    </row>
    <row r="2" spans="2:4" ht="14.85" customHeight="1" x14ac:dyDescent="0.3">
      <c r="B2" s="43" t="s">
        <v>495</v>
      </c>
      <c r="C2" s="42" t="s">
        <v>890</v>
      </c>
      <c r="D2" s="42" t="s">
        <v>118</v>
      </c>
    </row>
    <row r="3" spans="2:4" ht="14.85" customHeight="1" x14ac:dyDescent="0.3">
      <c r="B3" s="43" t="s">
        <v>496</v>
      </c>
      <c r="C3" s="42" t="s">
        <v>891</v>
      </c>
      <c r="D3" s="42" t="s">
        <v>118</v>
      </c>
    </row>
    <row r="4" spans="2:4" ht="14.85" customHeight="1" x14ac:dyDescent="0.3">
      <c r="B4" s="43" t="s">
        <v>497</v>
      </c>
      <c r="C4" s="42" t="s">
        <v>892</v>
      </c>
      <c r="D4" s="42" t="s">
        <v>118</v>
      </c>
    </row>
    <row r="5" spans="2:4" ht="14.85" customHeight="1" x14ac:dyDescent="0.3">
      <c r="B5" s="43" t="s">
        <v>498</v>
      </c>
      <c r="C5" s="42" t="s">
        <v>893</v>
      </c>
      <c r="D5" s="42" t="s">
        <v>118</v>
      </c>
    </row>
    <row r="6" spans="2:4" ht="14.85" customHeight="1" x14ac:dyDescent="0.3">
      <c r="B6" s="43" t="s">
        <v>499</v>
      </c>
      <c r="C6" s="42" t="s">
        <v>894</v>
      </c>
      <c r="D6" s="42" t="s">
        <v>110</v>
      </c>
    </row>
    <row r="7" spans="2:4" ht="14.85" customHeight="1" x14ac:dyDescent="0.3">
      <c r="B7" s="43" t="s">
        <v>500</v>
      </c>
      <c r="C7" s="42" t="s">
        <v>895</v>
      </c>
      <c r="D7" s="42" t="s">
        <v>110</v>
      </c>
    </row>
    <row r="8" spans="2:4" ht="14.85" customHeight="1" x14ac:dyDescent="0.3">
      <c r="B8" s="43" t="s">
        <v>501</v>
      </c>
      <c r="C8" s="42" t="s">
        <v>896</v>
      </c>
      <c r="D8" s="42" t="s">
        <v>121</v>
      </c>
    </row>
    <row r="9" spans="2:4" ht="14.85" customHeight="1" x14ac:dyDescent="0.3">
      <c r="B9" s="43" t="s">
        <v>502</v>
      </c>
      <c r="C9" s="42" t="s">
        <v>897</v>
      </c>
      <c r="D9" s="42" t="s">
        <v>121</v>
      </c>
    </row>
    <row r="10" spans="2:4" ht="14.85" customHeight="1" x14ac:dyDescent="0.3">
      <c r="B10" s="43" t="s">
        <v>503</v>
      </c>
      <c r="C10" s="42" t="s">
        <v>898</v>
      </c>
      <c r="D10" s="42" t="s">
        <v>121</v>
      </c>
    </row>
    <row r="11" spans="2:4" ht="14.85" customHeight="1" x14ac:dyDescent="0.3">
      <c r="B11" s="43" t="s">
        <v>504</v>
      </c>
      <c r="C11" s="42" t="s">
        <v>899</v>
      </c>
      <c r="D11" s="42" t="s">
        <v>121</v>
      </c>
    </row>
    <row r="12" spans="2:4" ht="14.85" customHeight="1" x14ac:dyDescent="0.3">
      <c r="B12" s="43" t="s">
        <v>505</v>
      </c>
      <c r="C12" s="42" t="s">
        <v>900</v>
      </c>
      <c r="D12" s="42" t="s">
        <v>121</v>
      </c>
    </row>
    <row r="13" spans="2:4" ht="14.85" customHeight="1" x14ac:dyDescent="0.3">
      <c r="B13" s="43" t="s">
        <v>506</v>
      </c>
      <c r="C13" s="42" t="s">
        <v>901</v>
      </c>
      <c r="D13" s="42" t="s">
        <v>119</v>
      </c>
    </row>
    <row r="14" spans="2:4" ht="14.85" customHeight="1" x14ac:dyDescent="0.3">
      <c r="B14" s="43" t="s">
        <v>507</v>
      </c>
      <c r="C14" s="42" t="s">
        <v>902</v>
      </c>
      <c r="D14" s="42" t="s">
        <v>119</v>
      </c>
    </row>
    <row r="15" spans="2:4" ht="14.85" customHeight="1" x14ac:dyDescent="0.3">
      <c r="B15" s="43" t="s">
        <v>508</v>
      </c>
      <c r="C15" s="42" t="s">
        <v>903</v>
      </c>
      <c r="D15" s="42" t="s">
        <v>119</v>
      </c>
    </row>
    <row r="16" spans="2:4" ht="14.85" customHeight="1" x14ac:dyDescent="0.3">
      <c r="B16" s="43" t="s">
        <v>509</v>
      </c>
      <c r="C16" s="42" t="s">
        <v>904</v>
      </c>
      <c r="D16" s="42" t="s">
        <v>119</v>
      </c>
    </row>
    <row r="17" spans="2:4" ht="14.85" customHeight="1" x14ac:dyDescent="0.3">
      <c r="B17" s="43" t="s">
        <v>510</v>
      </c>
      <c r="C17" s="42" t="s">
        <v>905</v>
      </c>
      <c r="D17" s="42" t="s">
        <v>119</v>
      </c>
    </row>
    <row r="18" spans="2:4" ht="14.85" customHeight="1" x14ac:dyDescent="0.3">
      <c r="B18" s="43" t="s">
        <v>511</v>
      </c>
      <c r="C18" s="42" t="s">
        <v>906</v>
      </c>
      <c r="D18" s="42" t="s">
        <v>907</v>
      </c>
    </row>
    <row r="19" spans="2:4" ht="14.85" customHeight="1" x14ac:dyDescent="0.3">
      <c r="B19" s="43" t="s">
        <v>512</v>
      </c>
      <c r="C19" s="42" t="s">
        <v>908</v>
      </c>
      <c r="D19" s="42" t="s">
        <v>907</v>
      </c>
    </row>
    <row r="20" spans="2:4" ht="14.85" customHeight="1" x14ac:dyDescent="0.3">
      <c r="B20" s="43" t="s">
        <v>513</v>
      </c>
      <c r="C20" s="42" t="s">
        <v>909</v>
      </c>
      <c r="D20" s="42" t="s">
        <v>907</v>
      </c>
    </row>
    <row r="21" spans="2:4" ht="14.85" customHeight="1" x14ac:dyDescent="0.3">
      <c r="B21" s="43" t="s">
        <v>514</v>
      </c>
      <c r="C21" s="42" t="s">
        <v>910</v>
      </c>
      <c r="D21" s="42" t="s">
        <v>907</v>
      </c>
    </row>
    <row r="22" spans="2:4" ht="14.85" customHeight="1" x14ac:dyDescent="0.3">
      <c r="B22" s="43" t="s">
        <v>515</v>
      </c>
      <c r="C22" s="42" t="s">
        <v>911</v>
      </c>
      <c r="D22" s="42" t="s">
        <v>907</v>
      </c>
    </row>
    <row r="23" spans="2:4" ht="14.85" customHeight="1" x14ac:dyDescent="0.3">
      <c r="B23" s="43" t="s">
        <v>516</v>
      </c>
      <c r="C23" s="42" t="s">
        <v>912</v>
      </c>
      <c r="D23" s="42" t="s">
        <v>907</v>
      </c>
    </row>
    <row r="24" spans="2:4" ht="14.85" hidden="1" customHeight="1" x14ac:dyDescent="0.3">
      <c r="B24" s="43" t="s">
        <v>517</v>
      </c>
      <c r="C24" s="42" t="s">
        <v>913</v>
      </c>
      <c r="D24" s="42" t="s">
        <v>907</v>
      </c>
    </row>
    <row r="25" spans="2:4" ht="14.85" customHeight="1" x14ac:dyDescent="0.3">
      <c r="B25" s="43" t="s">
        <v>518</v>
      </c>
      <c r="C25" s="42" t="s">
        <v>914</v>
      </c>
      <c r="D25" s="42" t="s">
        <v>907</v>
      </c>
    </row>
    <row r="26" spans="2:4" ht="14.85" customHeight="1" x14ac:dyDescent="0.3">
      <c r="B26" s="43" t="s">
        <v>519</v>
      </c>
      <c r="C26" s="42" t="s">
        <v>915</v>
      </c>
      <c r="D26" s="42" t="s">
        <v>907</v>
      </c>
    </row>
    <row r="27" spans="2:4" ht="14.85" customHeight="1" x14ac:dyDescent="0.3">
      <c r="B27" s="43" t="s">
        <v>520</v>
      </c>
      <c r="C27" s="42" t="s">
        <v>916</v>
      </c>
      <c r="D27" s="42" t="s">
        <v>917</v>
      </c>
    </row>
    <row r="28" spans="2:4" ht="14.85" customHeight="1" x14ac:dyDescent="0.3">
      <c r="B28" s="43" t="s">
        <v>521</v>
      </c>
      <c r="C28" s="42" t="s">
        <v>918</v>
      </c>
      <c r="D28" s="42" t="s">
        <v>917</v>
      </c>
    </row>
    <row r="29" spans="2:4" ht="14.85" customHeight="1" x14ac:dyDescent="0.3">
      <c r="B29" s="43" t="s">
        <v>522</v>
      </c>
      <c r="C29" s="42" t="s">
        <v>919</v>
      </c>
      <c r="D29" s="42" t="s">
        <v>917</v>
      </c>
    </row>
    <row r="30" spans="2:4" ht="14.85" customHeight="1" x14ac:dyDescent="0.3">
      <c r="B30" s="43" t="s">
        <v>523</v>
      </c>
      <c r="C30" s="42" t="s">
        <v>920</v>
      </c>
      <c r="D30" s="42" t="s">
        <v>917</v>
      </c>
    </row>
    <row r="31" spans="2:4" ht="14.85" customHeight="1" x14ac:dyDescent="0.3">
      <c r="B31" s="43" t="s">
        <v>524</v>
      </c>
      <c r="C31" s="42" t="s">
        <v>921</v>
      </c>
      <c r="D31" s="42" t="s">
        <v>149</v>
      </c>
    </row>
    <row r="32" spans="2:4" ht="14.85" customHeight="1" x14ac:dyDescent="0.3">
      <c r="B32" s="43" t="s">
        <v>525</v>
      </c>
      <c r="C32" s="42" t="s">
        <v>922</v>
      </c>
      <c r="D32" s="42" t="s">
        <v>149</v>
      </c>
    </row>
    <row r="33" spans="2:4" ht="14.85" customHeight="1" x14ac:dyDescent="0.3">
      <c r="B33" s="43" t="s">
        <v>330</v>
      </c>
      <c r="C33" s="42" t="s">
        <v>923</v>
      </c>
      <c r="D33" s="42" t="s">
        <v>149</v>
      </c>
    </row>
    <row r="34" spans="2:4" ht="14.85" customHeight="1" x14ac:dyDescent="0.3">
      <c r="B34" s="43" t="s">
        <v>526</v>
      </c>
      <c r="C34" s="42" t="s">
        <v>526</v>
      </c>
      <c r="D34" s="42" t="s">
        <v>149</v>
      </c>
    </row>
    <row r="35" spans="2:4" ht="14.85" customHeight="1" x14ac:dyDescent="0.3">
      <c r="B35" s="43" t="s">
        <v>527</v>
      </c>
      <c r="C35" s="42" t="s">
        <v>924</v>
      </c>
      <c r="D35" s="42" t="s">
        <v>149</v>
      </c>
    </row>
    <row r="36" spans="2:4" ht="14.85" customHeight="1" x14ac:dyDescent="0.3">
      <c r="B36" s="43" t="s">
        <v>528</v>
      </c>
      <c r="C36" s="42" t="s">
        <v>925</v>
      </c>
      <c r="D36" s="42" t="s">
        <v>190</v>
      </c>
    </row>
    <row r="37" spans="2:4" ht="14.85" customHeight="1" x14ac:dyDescent="0.3">
      <c r="B37" s="43" t="s">
        <v>529</v>
      </c>
      <c r="C37" s="42" t="s">
        <v>926</v>
      </c>
      <c r="D37" s="42" t="s">
        <v>190</v>
      </c>
    </row>
    <row r="38" spans="2:4" ht="14.85" customHeight="1" x14ac:dyDescent="0.3">
      <c r="B38" s="43" t="s">
        <v>530</v>
      </c>
      <c r="C38" s="42" t="s">
        <v>927</v>
      </c>
      <c r="D38" s="42" t="s">
        <v>190</v>
      </c>
    </row>
    <row r="39" spans="2:4" ht="14.85" customHeight="1" x14ac:dyDescent="0.3">
      <c r="B39" s="43" t="s">
        <v>531</v>
      </c>
      <c r="C39" s="42" t="s">
        <v>928</v>
      </c>
      <c r="D39" s="42" t="s">
        <v>190</v>
      </c>
    </row>
    <row r="40" spans="2:4" ht="14.85" customHeight="1" x14ac:dyDescent="0.3">
      <c r="B40" s="43" t="s">
        <v>532</v>
      </c>
      <c r="C40" s="42" t="s">
        <v>929</v>
      </c>
      <c r="D40" s="42" t="s">
        <v>196</v>
      </c>
    </row>
    <row r="41" spans="2:4" ht="14.85" customHeight="1" x14ac:dyDescent="0.3">
      <c r="B41" s="43" t="s">
        <v>533</v>
      </c>
      <c r="C41" s="42" t="s">
        <v>930</v>
      </c>
      <c r="D41" s="42" t="s">
        <v>196</v>
      </c>
    </row>
    <row r="42" spans="2:4" ht="14.85" customHeight="1" x14ac:dyDescent="0.3">
      <c r="B42" s="43" t="s">
        <v>534</v>
      </c>
      <c r="C42" s="42" t="s">
        <v>931</v>
      </c>
      <c r="D42" s="42" t="s">
        <v>196</v>
      </c>
    </row>
    <row r="43" spans="2:4" ht="14.85" customHeight="1" x14ac:dyDescent="0.3">
      <c r="B43" s="43" t="s">
        <v>535</v>
      </c>
      <c r="C43" s="42" t="s">
        <v>932</v>
      </c>
      <c r="D43" s="42" t="s">
        <v>196</v>
      </c>
    </row>
    <row r="44" spans="2:4" ht="14.85" customHeight="1" x14ac:dyDescent="0.3">
      <c r="B44" s="43" t="s">
        <v>536</v>
      </c>
      <c r="C44" s="42" t="s">
        <v>933</v>
      </c>
      <c r="D44" s="42" t="s">
        <v>196</v>
      </c>
    </row>
    <row r="45" spans="2:4" ht="14.85" customHeight="1" x14ac:dyDescent="0.3">
      <c r="B45" s="43" t="s">
        <v>537</v>
      </c>
      <c r="C45" s="42" t="s">
        <v>934</v>
      </c>
      <c r="D45" s="42" t="s">
        <v>196</v>
      </c>
    </row>
    <row r="46" spans="2:4" ht="14.85" customHeight="1" x14ac:dyDescent="0.3">
      <c r="B46" s="43" t="s">
        <v>538</v>
      </c>
      <c r="C46" s="42" t="s">
        <v>935</v>
      </c>
      <c r="D46" s="42" t="s">
        <v>196</v>
      </c>
    </row>
    <row r="47" spans="2:4" ht="14.85" customHeight="1" x14ac:dyDescent="0.3">
      <c r="B47" s="43" t="s">
        <v>539</v>
      </c>
      <c r="C47" s="42" t="s">
        <v>936</v>
      </c>
      <c r="D47" s="42" t="s">
        <v>196</v>
      </c>
    </row>
    <row r="48" spans="2:4" ht="14.85" customHeight="1" x14ac:dyDescent="0.3">
      <c r="B48" s="43" t="s">
        <v>540</v>
      </c>
      <c r="C48" s="42" t="s">
        <v>937</v>
      </c>
      <c r="D48" s="42" t="s">
        <v>196</v>
      </c>
    </row>
    <row r="49" spans="2:4" ht="14.85" customHeight="1" x14ac:dyDescent="0.3">
      <c r="B49" s="43" t="s">
        <v>541</v>
      </c>
      <c r="C49" s="42" t="s">
        <v>938</v>
      </c>
      <c r="D49" s="42" t="s">
        <v>196</v>
      </c>
    </row>
    <row r="50" spans="2:4" ht="14.85" customHeight="1" x14ac:dyDescent="0.3">
      <c r="B50" s="43" t="s">
        <v>542</v>
      </c>
      <c r="C50" s="42" t="s">
        <v>939</v>
      </c>
      <c r="D50" s="42" t="s">
        <v>196</v>
      </c>
    </row>
    <row r="51" spans="2:4" ht="14.85" customHeight="1" x14ac:dyDescent="0.3">
      <c r="B51" s="43" t="s">
        <v>543</v>
      </c>
      <c r="C51" s="42" t="s">
        <v>940</v>
      </c>
      <c r="D51" s="42" t="s">
        <v>196</v>
      </c>
    </row>
    <row r="52" spans="2:4" ht="14.85" customHeight="1" x14ac:dyDescent="0.3">
      <c r="B52" s="43" t="s">
        <v>544</v>
      </c>
      <c r="C52" s="42" t="s">
        <v>941</v>
      </c>
      <c r="D52" s="42" t="s">
        <v>187</v>
      </c>
    </row>
    <row r="53" spans="2:4" ht="14.85" customHeight="1" x14ac:dyDescent="0.3">
      <c r="B53" s="43" t="s">
        <v>545</v>
      </c>
      <c r="C53" s="42" t="s">
        <v>942</v>
      </c>
      <c r="D53" s="42" t="s">
        <v>187</v>
      </c>
    </row>
    <row r="54" spans="2:4" ht="14.85" customHeight="1" x14ac:dyDescent="0.3">
      <c r="B54" s="43" t="s">
        <v>546</v>
      </c>
      <c r="C54" s="42" t="s">
        <v>943</v>
      </c>
      <c r="D54" s="42" t="s">
        <v>187</v>
      </c>
    </row>
    <row r="55" spans="2:4" ht="14.85" customHeight="1" x14ac:dyDescent="0.3">
      <c r="B55" s="43" t="s">
        <v>547</v>
      </c>
      <c r="C55" s="42" t="s">
        <v>944</v>
      </c>
      <c r="D55" s="42" t="s">
        <v>187</v>
      </c>
    </row>
    <row r="56" spans="2:4" ht="14.85" customHeight="1" x14ac:dyDescent="0.3">
      <c r="B56" s="43" t="s">
        <v>548</v>
      </c>
      <c r="C56" s="42" t="s">
        <v>945</v>
      </c>
      <c r="D56" s="42" t="s">
        <v>187</v>
      </c>
    </row>
    <row r="57" spans="2:4" ht="14.85" customHeight="1" x14ac:dyDescent="0.3">
      <c r="B57" s="43" t="s">
        <v>379</v>
      </c>
      <c r="C57" s="42" t="s">
        <v>946</v>
      </c>
      <c r="D57" s="42" t="s">
        <v>117</v>
      </c>
    </row>
    <row r="58" spans="2:4" ht="14.85" customHeight="1" x14ac:dyDescent="0.3">
      <c r="B58" s="43" t="s">
        <v>549</v>
      </c>
      <c r="C58" s="42" t="s">
        <v>947</v>
      </c>
      <c r="D58" s="42" t="s">
        <v>117</v>
      </c>
    </row>
    <row r="59" spans="2:4" ht="14.85" customHeight="1" x14ac:dyDescent="0.3">
      <c r="B59" s="43" t="s">
        <v>550</v>
      </c>
      <c r="C59" s="42" t="s">
        <v>948</v>
      </c>
      <c r="D59" s="42" t="s">
        <v>152</v>
      </c>
    </row>
    <row r="60" spans="2:4" ht="14.85" customHeight="1" x14ac:dyDescent="0.3">
      <c r="B60" s="43" t="s">
        <v>551</v>
      </c>
      <c r="C60" s="42" t="s">
        <v>949</v>
      </c>
      <c r="D60" s="42" t="s">
        <v>152</v>
      </c>
    </row>
    <row r="61" spans="2:4" ht="14.85" customHeight="1" x14ac:dyDescent="0.3">
      <c r="B61" s="43" t="s">
        <v>552</v>
      </c>
      <c r="C61" s="42" t="s">
        <v>950</v>
      </c>
      <c r="D61" s="42" t="s">
        <v>152</v>
      </c>
    </row>
    <row r="62" spans="2:4" ht="14.85" customHeight="1" x14ac:dyDescent="0.3">
      <c r="B62" s="43" t="s">
        <v>553</v>
      </c>
      <c r="C62" s="42" t="s">
        <v>951</v>
      </c>
      <c r="D62" s="42" t="s">
        <v>152</v>
      </c>
    </row>
    <row r="63" spans="2:4" ht="14.85" customHeight="1" x14ac:dyDescent="0.3">
      <c r="B63" s="43" t="s">
        <v>554</v>
      </c>
      <c r="C63" s="42" t="s">
        <v>952</v>
      </c>
      <c r="D63" s="42" t="s">
        <v>152</v>
      </c>
    </row>
    <row r="64" spans="2:4" ht="14.85" customHeight="1" x14ac:dyDescent="0.3">
      <c r="B64" s="43" t="s">
        <v>555</v>
      </c>
      <c r="C64" s="42" t="s">
        <v>953</v>
      </c>
      <c r="D64" s="42" t="s">
        <v>152</v>
      </c>
    </row>
    <row r="65" spans="2:4" ht="14.85" customHeight="1" x14ac:dyDescent="0.3">
      <c r="B65" s="43" t="s">
        <v>556</v>
      </c>
      <c r="C65" s="42" t="s">
        <v>954</v>
      </c>
      <c r="D65" s="42" t="s">
        <v>152</v>
      </c>
    </row>
    <row r="66" spans="2:4" ht="14.85" customHeight="1" x14ac:dyDescent="0.3">
      <c r="B66" s="43" t="s">
        <v>557</v>
      </c>
      <c r="C66" s="42" t="s">
        <v>955</v>
      </c>
      <c r="D66" s="42" t="s">
        <v>152</v>
      </c>
    </row>
    <row r="67" spans="2:4" ht="14.85" customHeight="1" x14ac:dyDescent="0.3">
      <c r="B67" s="43" t="s">
        <v>558</v>
      </c>
      <c r="C67" s="42" t="s">
        <v>956</v>
      </c>
      <c r="D67" s="42" t="s">
        <v>221</v>
      </c>
    </row>
    <row r="68" spans="2:4" ht="14.85" customHeight="1" x14ac:dyDescent="0.3">
      <c r="B68" s="43" t="s">
        <v>559</v>
      </c>
      <c r="C68" s="42" t="s">
        <v>957</v>
      </c>
      <c r="D68" s="42" t="s">
        <v>221</v>
      </c>
    </row>
    <row r="69" spans="2:4" ht="14.85" customHeight="1" x14ac:dyDescent="0.3">
      <c r="B69" s="43" t="s">
        <v>560</v>
      </c>
      <c r="C69" s="42" t="s">
        <v>958</v>
      </c>
      <c r="D69" s="42" t="s">
        <v>221</v>
      </c>
    </row>
    <row r="70" spans="2:4" ht="14.85" customHeight="1" x14ac:dyDescent="0.3">
      <c r="B70" s="43" t="s">
        <v>561</v>
      </c>
      <c r="C70" s="42" t="s">
        <v>959</v>
      </c>
      <c r="D70" s="42" t="s">
        <v>221</v>
      </c>
    </row>
    <row r="71" spans="2:4" ht="14.85" customHeight="1" x14ac:dyDescent="0.3">
      <c r="B71" s="43" t="s">
        <v>562</v>
      </c>
      <c r="C71" s="42" t="s">
        <v>960</v>
      </c>
      <c r="D71" s="42" t="s">
        <v>221</v>
      </c>
    </row>
    <row r="72" spans="2:4" ht="14.85" customHeight="1" x14ac:dyDescent="0.3">
      <c r="B72" s="43" t="s">
        <v>563</v>
      </c>
      <c r="C72" s="42" t="s">
        <v>961</v>
      </c>
      <c r="D72" s="42" t="s">
        <v>221</v>
      </c>
    </row>
    <row r="73" spans="2:4" ht="14.85" customHeight="1" x14ac:dyDescent="0.3">
      <c r="B73" s="43" t="s">
        <v>564</v>
      </c>
      <c r="C73" s="42" t="s">
        <v>962</v>
      </c>
      <c r="D73" s="42" t="s">
        <v>209</v>
      </c>
    </row>
    <row r="74" spans="2:4" ht="14.85" customHeight="1" x14ac:dyDescent="0.3">
      <c r="B74" s="43" t="s">
        <v>565</v>
      </c>
      <c r="C74" s="42" t="s">
        <v>963</v>
      </c>
      <c r="D74" s="42" t="s">
        <v>209</v>
      </c>
    </row>
    <row r="75" spans="2:4" ht="14.85" customHeight="1" x14ac:dyDescent="0.3">
      <c r="B75" s="43" t="s">
        <v>566</v>
      </c>
      <c r="C75" s="42" t="s">
        <v>964</v>
      </c>
      <c r="D75" s="42" t="s">
        <v>209</v>
      </c>
    </row>
    <row r="76" spans="2:4" ht="14.85" customHeight="1" x14ac:dyDescent="0.3">
      <c r="B76" s="43" t="s">
        <v>567</v>
      </c>
      <c r="C76" s="42" t="s">
        <v>965</v>
      </c>
      <c r="D76" s="42" t="s">
        <v>209</v>
      </c>
    </row>
    <row r="77" spans="2:4" ht="14.85" customHeight="1" x14ac:dyDescent="0.3">
      <c r="B77" s="43" t="s">
        <v>568</v>
      </c>
      <c r="C77" s="42" t="s">
        <v>966</v>
      </c>
      <c r="D77" s="42" t="s">
        <v>209</v>
      </c>
    </row>
    <row r="78" spans="2:4" ht="14.85" customHeight="1" x14ac:dyDescent="0.3">
      <c r="B78" s="43" t="s">
        <v>569</v>
      </c>
      <c r="C78" s="42" t="s">
        <v>967</v>
      </c>
      <c r="D78" s="42" t="s">
        <v>209</v>
      </c>
    </row>
    <row r="79" spans="2:4" ht="14.85" customHeight="1" x14ac:dyDescent="0.3">
      <c r="B79" s="43" t="s">
        <v>570</v>
      </c>
      <c r="C79" s="42" t="s">
        <v>968</v>
      </c>
      <c r="D79" s="42" t="s">
        <v>209</v>
      </c>
    </row>
    <row r="80" spans="2:4" ht="14.85" customHeight="1" x14ac:dyDescent="0.3">
      <c r="B80" s="43" t="s">
        <v>571</v>
      </c>
      <c r="C80" s="42" t="s">
        <v>969</v>
      </c>
      <c r="D80" s="42" t="s">
        <v>209</v>
      </c>
    </row>
    <row r="81" spans="2:4" ht="14.85" customHeight="1" x14ac:dyDescent="0.3">
      <c r="B81" s="43" t="s">
        <v>572</v>
      </c>
      <c r="C81" s="42" t="s">
        <v>970</v>
      </c>
      <c r="D81" s="42" t="s">
        <v>112</v>
      </c>
    </row>
    <row r="82" spans="2:4" ht="14.85" customHeight="1" x14ac:dyDescent="0.3">
      <c r="B82" s="43" t="s">
        <v>573</v>
      </c>
      <c r="C82" s="42" t="s">
        <v>971</v>
      </c>
      <c r="D82" s="42" t="s">
        <v>112</v>
      </c>
    </row>
    <row r="83" spans="2:4" ht="14.85" customHeight="1" x14ac:dyDescent="0.3">
      <c r="B83" s="43" t="s">
        <v>574</v>
      </c>
      <c r="C83" s="42" t="s">
        <v>972</v>
      </c>
      <c r="D83" s="42" t="s">
        <v>112</v>
      </c>
    </row>
    <row r="84" spans="2:4" ht="14.85" customHeight="1" x14ac:dyDescent="0.3">
      <c r="B84" s="43" t="s">
        <v>575</v>
      </c>
      <c r="C84" s="42" t="s">
        <v>973</v>
      </c>
      <c r="D84" s="42" t="s">
        <v>112</v>
      </c>
    </row>
    <row r="85" spans="2:4" ht="14.85" customHeight="1" x14ac:dyDescent="0.3">
      <c r="B85" s="43" t="s">
        <v>576</v>
      </c>
      <c r="C85" s="42" t="s">
        <v>974</v>
      </c>
      <c r="D85" s="42" t="s">
        <v>112</v>
      </c>
    </row>
    <row r="86" spans="2:4" ht="14.85" customHeight="1" x14ac:dyDescent="0.3">
      <c r="B86" s="43" t="s">
        <v>577</v>
      </c>
      <c r="C86" s="42" t="s">
        <v>975</v>
      </c>
      <c r="D86" s="42" t="s">
        <v>112</v>
      </c>
    </row>
    <row r="87" spans="2:4" ht="14.85" customHeight="1" x14ac:dyDescent="0.3">
      <c r="B87" s="43" t="s">
        <v>578</v>
      </c>
      <c r="C87" s="42" t="s">
        <v>976</v>
      </c>
      <c r="D87" s="42" t="s">
        <v>112</v>
      </c>
    </row>
    <row r="88" spans="2:4" ht="14.85" customHeight="1" x14ac:dyDescent="0.3">
      <c r="B88" s="43" t="s">
        <v>579</v>
      </c>
      <c r="C88" s="42" t="s">
        <v>977</v>
      </c>
      <c r="D88" s="42" t="s">
        <v>112</v>
      </c>
    </row>
    <row r="89" spans="2:4" ht="14.85" customHeight="1" x14ac:dyDescent="0.3">
      <c r="B89" s="43" t="s">
        <v>580</v>
      </c>
      <c r="C89" s="42" t="s">
        <v>978</v>
      </c>
      <c r="D89" s="42" t="s">
        <v>112</v>
      </c>
    </row>
    <row r="90" spans="2:4" ht="14.85" customHeight="1" x14ac:dyDescent="0.3">
      <c r="B90" s="43" t="s">
        <v>581</v>
      </c>
      <c r="C90" s="42" t="s">
        <v>979</v>
      </c>
      <c r="D90" s="42" t="s">
        <v>114</v>
      </c>
    </row>
    <row r="91" spans="2:4" ht="14.85" customHeight="1" x14ac:dyDescent="0.3">
      <c r="B91" s="43" t="s">
        <v>582</v>
      </c>
      <c r="C91" s="42" t="s">
        <v>980</v>
      </c>
      <c r="D91" s="42" t="s">
        <v>114</v>
      </c>
    </row>
    <row r="92" spans="2:4" ht="14.85" customHeight="1" x14ac:dyDescent="0.3">
      <c r="B92" s="43" t="s">
        <v>583</v>
      </c>
      <c r="C92" s="42" t="s">
        <v>981</v>
      </c>
      <c r="D92" s="42" t="s">
        <v>114</v>
      </c>
    </row>
    <row r="93" spans="2:4" ht="14.85" customHeight="1" x14ac:dyDescent="0.3">
      <c r="B93" s="43" t="s">
        <v>584</v>
      </c>
      <c r="C93" s="42" t="s">
        <v>982</v>
      </c>
      <c r="D93" s="42" t="s">
        <v>114</v>
      </c>
    </row>
    <row r="94" spans="2:4" ht="14.85" customHeight="1" x14ac:dyDescent="0.3">
      <c r="B94" s="43" t="s">
        <v>585</v>
      </c>
      <c r="C94" s="42" t="s">
        <v>983</v>
      </c>
      <c r="D94" s="42" t="s">
        <v>114</v>
      </c>
    </row>
    <row r="95" spans="2:4" ht="14.85" customHeight="1" x14ac:dyDescent="0.3">
      <c r="B95" s="43" t="s">
        <v>586</v>
      </c>
      <c r="C95" s="42" t="s">
        <v>984</v>
      </c>
      <c r="D95" s="42" t="s">
        <v>114</v>
      </c>
    </row>
    <row r="96" spans="2:4" ht="14.85" customHeight="1" x14ac:dyDescent="0.3">
      <c r="B96" s="43" t="s">
        <v>587</v>
      </c>
      <c r="C96" s="42" t="s">
        <v>985</v>
      </c>
      <c r="D96" s="42" t="s">
        <v>114</v>
      </c>
    </row>
    <row r="97" spans="2:4" ht="14.85" customHeight="1" x14ac:dyDescent="0.3">
      <c r="B97" s="43" t="s">
        <v>588</v>
      </c>
      <c r="C97" s="42" t="s">
        <v>986</v>
      </c>
      <c r="D97" s="42" t="s">
        <v>114</v>
      </c>
    </row>
    <row r="98" spans="2:4" ht="14.85" customHeight="1" x14ac:dyDescent="0.3">
      <c r="B98" s="43" t="s">
        <v>589</v>
      </c>
      <c r="C98" s="42" t="s">
        <v>987</v>
      </c>
      <c r="D98" s="42" t="s">
        <v>114</v>
      </c>
    </row>
    <row r="99" spans="2:4" ht="14.85" customHeight="1" x14ac:dyDescent="0.3">
      <c r="B99" s="43" t="s">
        <v>590</v>
      </c>
      <c r="C99" s="42" t="s">
        <v>988</v>
      </c>
      <c r="D99" s="42" t="s">
        <v>114</v>
      </c>
    </row>
    <row r="100" spans="2:4" ht="14.85" customHeight="1" x14ac:dyDescent="0.3">
      <c r="B100" s="43" t="s">
        <v>591</v>
      </c>
      <c r="C100" s="42" t="s">
        <v>989</v>
      </c>
      <c r="D100" s="42" t="s">
        <v>990</v>
      </c>
    </row>
    <row r="101" spans="2:4" ht="14.85" customHeight="1" x14ac:dyDescent="0.3">
      <c r="B101" s="43" t="s">
        <v>592</v>
      </c>
      <c r="C101" s="42" t="s">
        <v>991</v>
      </c>
      <c r="D101" s="42" t="s">
        <v>990</v>
      </c>
    </row>
    <row r="102" spans="2:4" ht="14.85" customHeight="1" x14ac:dyDescent="0.3">
      <c r="B102" s="43" t="s">
        <v>593</v>
      </c>
      <c r="C102" s="42" t="s">
        <v>992</v>
      </c>
      <c r="D102" s="42" t="s">
        <v>175</v>
      </c>
    </row>
    <row r="103" spans="2:4" ht="14.85" customHeight="1" x14ac:dyDescent="0.3">
      <c r="B103" s="43" t="s">
        <v>594</v>
      </c>
      <c r="C103" s="42" t="s">
        <v>993</v>
      </c>
      <c r="D103" s="42" t="s">
        <v>175</v>
      </c>
    </row>
    <row r="104" spans="2:4" ht="14.85" customHeight="1" x14ac:dyDescent="0.3">
      <c r="B104" s="43" t="s">
        <v>595</v>
      </c>
      <c r="C104" s="42" t="s">
        <v>994</v>
      </c>
      <c r="D104" s="42" t="s">
        <v>181</v>
      </c>
    </row>
    <row r="105" spans="2:4" ht="14.85" customHeight="1" x14ac:dyDescent="0.3">
      <c r="B105" s="43" t="s">
        <v>596</v>
      </c>
      <c r="C105" s="42" t="s">
        <v>995</v>
      </c>
      <c r="D105" s="42" t="s">
        <v>126</v>
      </c>
    </row>
    <row r="106" spans="2:4" ht="14.85" customHeight="1" x14ac:dyDescent="0.3">
      <c r="B106" s="43" t="s">
        <v>597</v>
      </c>
      <c r="C106" s="42" t="s">
        <v>996</v>
      </c>
      <c r="D106" s="42" t="s">
        <v>126</v>
      </c>
    </row>
    <row r="107" spans="2:4" ht="14.85" customHeight="1" x14ac:dyDescent="0.3">
      <c r="B107" s="43" t="s">
        <v>598</v>
      </c>
      <c r="C107" s="42" t="s">
        <v>997</v>
      </c>
      <c r="D107" s="42" t="s">
        <v>126</v>
      </c>
    </row>
    <row r="108" spans="2:4" ht="14.85" customHeight="1" x14ac:dyDescent="0.3">
      <c r="B108" s="43" t="s">
        <v>599</v>
      </c>
      <c r="C108" s="42" t="s">
        <v>998</v>
      </c>
      <c r="D108" s="42" t="s">
        <v>126</v>
      </c>
    </row>
    <row r="109" spans="2:4" ht="14.85" customHeight="1" x14ac:dyDescent="0.3">
      <c r="B109" s="43" t="s">
        <v>600</v>
      </c>
      <c r="C109" s="42" t="s">
        <v>999</v>
      </c>
      <c r="D109" s="42" t="s">
        <v>126</v>
      </c>
    </row>
    <row r="110" spans="2:4" ht="14.85" customHeight="1" x14ac:dyDescent="0.3">
      <c r="B110" s="43" t="s">
        <v>601</v>
      </c>
      <c r="C110" s="42" t="s">
        <v>1000</v>
      </c>
      <c r="D110" s="42" t="s">
        <v>126</v>
      </c>
    </row>
    <row r="111" spans="2:4" ht="14.85" customHeight="1" x14ac:dyDescent="0.3">
      <c r="B111" s="43" t="s">
        <v>602</v>
      </c>
      <c r="C111" s="42" t="s">
        <v>1001</v>
      </c>
      <c r="D111" s="42" t="s">
        <v>126</v>
      </c>
    </row>
    <row r="112" spans="2:4" x14ac:dyDescent="0.3">
      <c r="B112" s="43"/>
      <c r="C112" s="44"/>
      <c r="D112" s="42"/>
    </row>
    <row r="113" spans="2:4" x14ac:dyDescent="0.3">
      <c r="B113" s="43"/>
      <c r="C113" s="44"/>
      <c r="D113" s="42"/>
    </row>
  </sheetData>
  <autoFilter ref="B1:F111" xr:uid="{BA2FD045-C55A-4A7B-9A17-AD8CE1FD6A41}">
    <filterColumn colId="1">
      <filters>
        <filter val="Agrigento"/>
        <filter val="Alessandria"/>
        <filter val="Ancona"/>
        <filter val="Aosta"/>
        <filter val="Aquila"/>
        <filter val="Arezzo"/>
        <filter val="Ascoli-Piceno"/>
        <filter val="Asti"/>
        <filter val="Avellino"/>
        <filter val="Bari"/>
        <filter val="Barletta-Andria-Trani"/>
        <filter val="Belluno"/>
        <filter val="Benevento"/>
        <filter val="Bergamo"/>
        <filter val="Biella"/>
        <filter val="Bologna"/>
        <filter val="Bolzano"/>
        <filter val="Brescia"/>
        <filter val="Brindisi"/>
        <filter val="Cagliari"/>
        <filter val="Caltanissetta"/>
        <filter val="Campobasso"/>
        <filter val="Carbonia-Iglesias"/>
        <filter val="Caserta"/>
        <filter val="Catania"/>
        <filter val="Catanzaro"/>
        <filter val="Chieti"/>
        <filter val="Como"/>
        <filter val="Cosenza"/>
        <filter val="Cremona"/>
        <filter val="Crotone"/>
        <filter val="Cuneo"/>
        <filter val="Enna"/>
        <filter val="Fermo"/>
        <filter val="Ferrara"/>
        <filter val="Firenze"/>
        <filter val="Foggia"/>
        <filter val="Forli-Cesena"/>
        <filter val="Frosinone"/>
        <filter val="Genova"/>
        <filter val="Gorizia"/>
        <filter val="Grosseto"/>
        <filter val="Imperia"/>
        <filter val="Isernia"/>
        <filter val="La-Spezia"/>
        <filter val="Latina"/>
        <filter val="Lecce"/>
        <filter val="Lecco"/>
        <filter val="Livorno"/>
        <filter val="Lodi"/>
        <filter val="Lucca"/>
        <filter val="Macerata"/>
        <filter val="Mantova"/>
        <filter val="Massa-Carrara"/>
        <filter val="Matera"/>
        <filter val="Medio Campidano"/>
        <filter val="Messina"/>
        <filter val="Milano"/>
        <filter val="Modena"/>
        <filter val="Monza e Brianza"/>
        <filter val="Napoli"/>
        <filter val="Novara"/>
        <filter val="Nuoro"/>
        <filter val="Ogliastra"/>
        <filter val="Olbia-Tempio"/>
        <filter val="Oristano"/>
        <filter val="Padova"/>
        <filter val="Palermo"/>
        <filter val="Parma"/>
        <filter val="Pavia"/>
        <filter val="Perugia"/>
        <filter val="Pesaro-Urbino"/>
        <filter val="Pescara"/>
        <filter val="Piacenza"/>
        <filter val="Pisa"/>
        <filter val="Pistoia"/>
        <filter val="Pordenone"/>
        <filter val="Potenza"/>
        <filter val="Prato"/>
        <filter val="Ragusa"/>
        <filter val="Reggio-Calabria"/>
        <filter val="Reggio-Emilia"/>
        <filter val="Rieti"/>
        <filter val="Rimini"/>
        <filter val="Roma"/>
        <filter val="Rovigo"/>
        <filter val="Salerno"/>
        <filter val="Sassari"/>
        <filter val="Savona"/>
        <filter val="Siena"/>
        <filter val="Siracusa"/>
        <filter val="Sondrio"/>
        <filter val="Taranto"/>
        <filter val="Teramo"/>
        <filter val="Terni"/>
        <filter val="Torino"/>
        <filter val="Trapani"/>
        <filter val="Trento"/>
        <filter val="Treviso"/>
        <filter val="Trieste"/>
        <filter val="Udine"/>
        <filter val="Varese"/>
        <filter val="Venezia"/>
        <filter val="Verbania"/>
        <filter val="Vercelli"/>
        <filter val="Verona"/>
        <filter val="Vibo-Valentia"/>
        <filter val="Vicenza"/>
        <filter val="Viterbo"/>
      </filters>
    </filterColumn>
  </autoFilter>
  <pageMargins left="0.7" right="0.7" top="0.75" bottom="0.75" header="0.3" footer="0.3"/>
  <pageSetup paperSize="9" orientation="portrait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9017BF8FFB2E45849A039C7D6B23AD" ma:contentTypeVersion="15" ma:contentTypeDescription="Create a new document." ma:contentTypeScope="" ma:versionID="581c8626af6a3cd329ec727504330135">
  <xsd:schema xmlns:xsd="http://www.w3.org/2001/XMLSchema" xmlns:xs="http://www.w3.org/2001/XMLSchema" xmlns:p="http://schemas.microsoft.com/office/2006/metadata/properties" xmlns:ns2="8c6b679c-c8a7-4287-b916-40175a14599d" xmlns:ns3="c5f0f3d9-1473-43fd-9e0e-96f328eba483" targetNamespace="http://schemas.microsoft.com/office/2006/metadata/properties" ma:root="true" ma:fieldsID="b04b08a2d3ad9cef079e03d657c40212" ns2:_="" ns3:_="">
    <xsd:import namespace="8c6b679c-c8a7-4287-b916-40175a14599d"/>
    <xsd:import namespace="c5f0f3d9-1473-43fd-9e0e-96f328eba4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b679c-c8a7-4287-b916-40175a1459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0f3d9-1473-43fd-9e0e-96f328eba48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1e85dc4-e782-45d0-b244-e1ebf73e440d}" ma:internalName="TaxCatchAll" ma:showField="CatchAllData" ma:web="c5f0f3d9-1473-43fd-9e0e-96f328eba4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f0f3d9-1473-43fd-9e0e-96f328eba483" xsi:nil="true"/>
    <lcf76f155ced4ddcb4097134ff3c332f xmlns="8c6b679c-c8a7-4287-b916-40175a14599d">
      <Terms xmlns="http://schemas.microsoft.com/office/infopath/2007/PartnerControls"/>
    </lcf76f155ced4ddcb4097134ff3c332f>
    <SharedWithUsers xmlns="c5f0f3d9-1473-43fd-9e0e-96f328eba483">
      <UserInfo>
        <DisplayName>Lavinia Buti</DisplayName>
        <AccountId>45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4CDB917B-6475-4D3E-9A6A-0BE3568AE5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6b679c-c8a7-4287-b916-40175a14599d"/>
    <ds:schemaRef ds:uri="c5f0f3d9-1473-43fd-9e0e-96f328eba4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BBF1EF-194B-4DEB-9B19-8817AA73D348}">
  <ds:schemaRefs>
    <ds:schemaRef ds:uri="50c908b1-f277-4340-90a9-4611d0b0f078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af9f4b01-e524-4cb3-9d5a-bd1b743c8fe5"/>
    <ds:schemaRef ds:uri="http://purl.org/dc/elements/1.1/"/>
    <ds:schemaRef ds:uri="http://purl.org/dc/terms/"/>
    <ds:schemaRef ds:uri="http://purl.org/dc/dcmitype/"/>
    <ds:schemaRef ds:uri="ffd76b0e-c1e3-4e6a-9fc3-38c5a4dd9750"/>
    <ds:schemaRef ds:uri="http://schemas.microsoft.com/office/2006/metadata/properties"/>
    <ds:schemaRef ds:uri="http://www.w3.org/XML/1998/namespace"/>
    <ds:schemaRef ds:uri="c5f0f3d9-1473-43fd-9e0e-96f328eba483"/>
    <ds:schemaRef ds:uri="8c6b679c-c8a7-4287-b916-40175a14599d"/>
  </ds:schemaRefs>
</ds:datastoreItem>
</file>

<file path=customXml/itemProps3.xml><?xml version="1.0" encoding="utf-8"?>
<ds:datastoreItem xmlns:ds="http://schemas.openxmlformats.org/officeDocument/2006/customXml" ds:itemID="{97C81E34-631C-4644-A99D-1D40E0A97A2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24418BF-54BB-44AE-945E-D4C82A8B8B30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 Qualitativa Procedur (2)</vt:lpstr>
      <vt:lpstr>Elenco delle operazioni </vt:lpstr>
      <vt:lpstr>APPUNTI</vt:lpstr>
      <vt:lpstr>PN FAMI 21-27 sintetico</vt:lpstr>
      <vt:lpstr>elenco codici province</vt:lpstr>
      <vt:lpstr>'PN FAMI 21-27 sintetico'!A</vt:lpstr>
      <vt:lpstr>'PN FAMI 21-27 sintetico'!Print_Area</vt:lpstr>
      <vt:lpstr>'PN FAMI 21-27 sintetico'!Print_Titles</vt:lpstr>
    </vt:vector>
  </TitlesOfParts>
  <Manager/>
  <Company>DLCI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Montefalcone</dc:creator>
  <cp:keywords/>
  <dc:description/>
  <cp:lastModifiedBy>Manuel Del Bianco</cp:lastModifiedBy>
  <cp:revision/>
  <dcterms:created xsi:type="dcterms:W3CDTF">2022-07-04T13:12:04Z</dcterms:created>
  <dcterms:modified xsi:type="dcterms:W3CDTF">2025-03-26T09:17:22Z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0x010100019017BF8FFB2E45849A039C7D6B23AD</vt:lpwstr>
  </property>
  <property fmtid="{D5CDD505-2E9C-101B-9397-08002B2CF9AE}" pid="3" name="MediaServiceImageTags">
    <vt:lpwstr/>
  </property>
</Properties>
</file>